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ipr-fs01\home$\georginac\Desktop\DAC factsheet\"/>
    </mc:Choice>
  </mc:AlternateContent>
  <xr:revisionPtr revIDLastSave="0" documentId="8_{2D30F2CC-90FB-4EF2-9A28-1382B505670A}" xr6:coauthVersionLast="47" xr6:coauthVersionMax="47" xr10:uidLastSave="{00000000-0000-0000-0000-000000000000}"/>
  <bookViews>
    <workbookView xWindow="-110" yWindow="-110" windowWidth="19420" windowHeight="10420" activeTab="7" xr2:uid="{00000000-000D-0000-FFFF-FFFF00000000}"/>
  </bookViews>
  <sheets>
    <sheet name="Figure 1" sheetId="18" r:id="rId1"/>
    <sheet name="Figure 2" sheetId="19" r:id="rId2"/>
    <sheet name="Figure 3" sheetId="20" r:id="rId3"/>
    <sheet name="Figure 4" sheetId="21" r:id="rId4"/>
    <sheet name="Figure 5" sheetId="24" r:id="rId5"/>
    <sheet name="Figure 6" sheetId="25" r:id="rId6"/>
    <sheet name="Figure 7" sheetId="22" r:id="rId7"/>
    <sheet name="Figure 8" sheetId="23" r:id="rId8"/>
  </sheets>
  <definedNames>
    <definedName name="_xlnm._FilterDatabase" localSheetId="1" hidden="1">'Figure 2'!$A$15:$J$15</definedName>
    <definedName name="_xlnm._FilterDatabase" localSheetId="2" hidden="1">'Figure 3'!$A$16:$J$16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0" l="1"/>
  <c r="E17" i="20"/>
  <c r="F17" i="20"/>
  <c r="G17" i="20"/>
  <c r="D18" i="20"/>
  <c r="E18" i="20" s="1"/>
  <c r="D19" i="20"/>
  <c r="E19" i="20"/>
  <c r="F19" i="20"/>
  <c r="G19" i="20"/>
  <c r="D20" i="20"/>
  <c r="E20" i="20" s="1"/>
  <c r="D21" i="20"/>
  <c r="E21" i="20"/>
  <c r="F21" i="20"/>
  <c r="G21" i="20"/>
  <c r="D22" i="20"/>
  <c r="E22" i="20" s="1"/>
  <c r="D23" i="20"/>
  <c r="E23" i="20"/>
  <c r="F23" i="20"/>
  <c r="G23" i="20"/>
  <c r="D24" i="20"/>
  <c r="E24" i="20" s="1"/>
  <c r="D25" i="20"/>
  <c r="E25" i="20"/>
  <c r="F25" i="20"/>
  <c r="G25" i="20"/>
  <c r="D26" i="20"/>
  <c r="E26" i="20" s="1"/>
  <c r="D27" i="20"/>
  <c r="E27" i="20"/>
  <c r="F27" i="20"/>
  <c r="G27" i="20"/>
  <c r="D28" i="20"/>
  <c r="E28" i="20" s="1"/>
  <c r="D29" i="20"/>
  <c r="E29" i="20"/>
  <c r="F29" i="20"/>
  <c r="G29" i="20"/>
  <c r="D30" i="20"/>
  <c r="E30" i="20" s="1"/>
  <c r="D31" i="20"/>
  <c r="E31" i="20"/>
  <c r="F31" i="20"/>
  <c r="G31" i="20"/>
  <c r="G30" i="20" l="1"/>
  <c r="G28" i="20"/>
  <c r="G26" i="20"/>
  <c r="G24" i="20"/>
  <c r="G22" i="20"/>
  <c r="G20" i="20"/>
  <c r="G18" i="20"/>
  <c r="F30" i="20"/>
  <c r="F28" i="20"/>
  <c r="F26" i="20"/>
  <c r="F24" i="20"/>
  <c r="F22" i="20"/>
  <c r="F20" i="20"/>
  <c r="F18" i="20"/>
  <c r="C34" i="19" l="1"/>
  <c r="C33" i="19"/>
  <c r="G30" i="19"/>
  <c r="D30" i="19"/>
  <c r="E30" i="19" s="1"/>
  <c r="D29" i="19"/>
  <c r="G29" i="19" s="1"/>
  <c r="D28" i="19"/>
  <c r="G28" i="19" s="1"/>
  <c r="D27" i="19"/>
  <c r="E27" i="19" s="1"/>
  <c r="D26" i="19"/>
  <c r="G26" i="19" s="1"/>
  <c r="D25" i="19"/>
  <c r="E25" i="19" s="1"/>
  <c r="D24" i="19"/>
  <c r="G24" i="19" s="1"/>
  <c r="D23" i="19"/>
  <c r="G23" i="19" s="1"/>
  <c r="D22" i="19"/>
  <c r="G22" i="19" s="1"/>
  <c r="G21" i="19"/>
  <c r="F21" i="19"/>
  <c r="E21" i="19"/>
  <c r="D21" i="19"/>
  <c r="D20" i="19"/>
  <c r="G20" i="19" s="1"/>
  <c r="D19" i="19"/>
  <c r="G19" i="19" s="1"/>
  <c r="D18" i="19"/>
  <c r="G18" i="19" s="1"/>
  <c r="G17" i="19"/>
  <c r="D17" i="19"/>
  <c r="F17" i="19" s="1"/>
  <c r="D16" i="19"/>
  <c r="G16" i="19" s="1"/>
  <c r="E19" i="19" l="1"/>
  <c r="F27" i="19"/>
  <c r="F19" i="19"/>
  <c r="G27" i="19"/>
  <c r="F25" i="19"/>
  <c r="G25" i="19"/>
  <c r="E29" i="19"/>
  <c r="F29" i="19"/>
  <c r="E23" i="19"/>
  <c r="E17" i="19"/>
  <c r="F23" i="19"/>
  <c r="F30" i="19"/>
  <c r="E16" i="19"/>
  <c r="E18" i="19"/>
  <c r="E20" i="19"/>
  <c r="E22" i="19"/>
  <c r="E24" i="19"/>
  <c r="E26" i="19"/>
  <c r="E28" i="19"/>
  <c r="F16" i="19"/>
  <c r="F18" i="19"/>
  <c r="F20" i="19"/>
  <c r="F22" i="19"/>
  <c r="F24" i="19"/>
  <c r="F26" i="19"/>
  <c r="F28" i="19"/>
</calcChain>
</file>

<file path=xl/sharedStrings.xml><?xml version="1.0" encoding="utf-8"?>
<sst xmlns="http://schemas.openxmlformats.org/spreadsheetml/2006/main" count="178" uniqueCount="104">
  <si>
    <t>Figure 1</t>
  </si>
  <si>
    <t>Descriptive title:</t>
  </si>
  <si>
    <t>Source:</t>
  </si>
  <si>
    <t>Notes:</t>
  </si>
  <si>
    <t>Geographical information:</t>
  </si>
  <si>
    <t>Global</t>
  </si>
  <si>
    <t>Author:</t>
  </si>
  <si>
    <t>Syria</t>
  </si>
  <si>
    <t>Yemen</t>
  </si>
  <si>
    <t>Mozambique</t>
  </si>
  <si>
    <t>DRC</t>
  </si>
  <si>
    <t>Kenya</t>
  </si>
  <si>
    <t>Tanzania</t>
  </si>
  <si>
    <t>Ethiopia</t>
  </si>
  <si>
    <t>Nigeria</t>
  </si>
  <si>
    <t>Gross ODA disbursements from DAC donors and multilateral organisations, constant 2021 prices.</t>
  </si>
  <si>
    <t>Donor type</t>
  </si>
  <si>
    <t>Multilaterals</t>
  </si>
  <si>
    <t>DAC countries</t>
  </si>
  <si>
    <t>Total</t>
  </si>
  <si>
    <t>Duncan Knox</t>
  </si>
  <si>
    <t>Aid in 2022: Key facts about official development assistance</t>
  </si>
  <si>
    <t>ODA from both governments and multilaterals increased</t>
  </si>
  <si>
    <t xml:space="preserve">Figure 1: ODA from DAC countries and multilaterals (US$ billions) </t>
  </si>
  <si>
    <t>OECD DAC data</t>
  </si>
  <si>
    <t>Change chart top 15</t>
  </si>
  <si>
    <t>Recipient</t>
  </si>
  <si>
    <t>ODA in 2021</t>
  </si>
  <si>
    <t>ODA in 2022</t>
  </si>
  <si>
    <t>2022 greater than 2021?</t>
  </si>
  <si>
    <t>lower value</t>
  </si>
  <si>
    <t>growth from 2021</t>
  </si>
  <si>
    <t>reduction from 2021</t>
  </si>
  <si>
    <t>Ukraine</t>
  </si>
  <si>
    <t>India</t>
  </si>
  <si>
    <t>Bangladesh</t>
  </si>
  <si>
    <t>Afghanistan</t>
  </si>
  <si>
    <t>Pakistan</t>
  </si>
  <si>
    <t>Türkiye</t>
  </si>
  <si>
    <t>Indonesia</t>
  </si>
  <si>
    <t>Figure 2: Top 15 recipients of ODA, 2022</t>
  </si>
  <si>
    <t>Figure 2:</t>
  </si>
  <si>
    <t>Ukraine was the standout recipient of aid in 2022</t>
  </si>
  <si>
    <t>Debt relief</t>
  </si>
  <si>
    <t>Environment</t>
  </si>
  <si>
    <t>Water and sanitation</t>
  </si>
  <si>
    <t>Other social services</t>
  </si>
  <si>
    <t>Administrative costs of donors</t>
  </si>
  <si>
    <t>Agriculture and food security</t>
  </si>
  <si>
    <t>Business and industry</t>
  </si>
  <si>
    <t>General budget support</t>
  </si>
  <si>
    <t>Education</t>
  </si>
  <si>
    <t>Other</t>
  </si>
  <si>
    <t>Governance and security</t>
  </si>
  <si>
    <t>Infrastructure</t>
  </si>
  <si>
    <t>Humanitarian</t>
  </si>
  <si>
    <t>Refugees in donor countries</t>
  </si>
  <si>
    <t>Health</t>
  </si>
  <si>
    <t>ITEP sector</t>
  </si>
  <si>
    <t>Figure 3:</t>
  </si>
  <si>
    <t>Health, refugees in donor countries and humanitarian sectors received the most aid in 2022</t>
  </si>
  <si>
    <t>Figure 3: Sectors receiving the most ODA, 2022</t>
  </si>
  <si>
    <t>ODA to LDCs % of total</t>
  </si>
  <si>
    <t>Figure 4:</t>
  </si>
  <si>
    <t>Figure 4: ODA disbursements to countries grouped as least developed and/or low income (%)</t>
  </si>
  <si>
    <t xml:space="preserve">Gross disbursements from DAC donors and multilateral organisations, constant 2021 prices. This chart shows the total proportion of ODA disbursed to countries grouped as least developed countries (LDCs; designated by the UN) and/or low-income (LICs; assessed by the World Bank). </t>
  </si>
  <si>
    <t>Gender marked ODA % of total</t>
  </si>
  <si>
    <t>Gender Marked total</t>
  </si>
  <si>
    <t>Not screened</t>
  </si>
  <si>
    <t>Principal</t>
  </si>
  <si>
    <t>Significant</t>
  </si>
  <si>
    <t>Screened, not targeted</t>
  </si>
  <si>
    <t>Not targeted</t>
  </si>
  <si>
    <t>Lookup</t>
  </si>
  <si>
    <t>Marker category</t>
  </si>
  <si>
    <t>Figure 7: Gender-related ODA disbursements, DAC countries (US$ billions)</t>
  </si>
  <si>
    <t>Gross ODA disbursements from DAC donors, constant 2021 prices. Aid here is bilateral allocable as recommended for analysis on the gender marker in the Gender Equality Policy Marker Handbook.</t>
  </si>
  <si>
    <t>Figure 7:</t>
  </si>
  <si>
    <t>Type</t>
  </si>
  <si>
    <t>Bilateral transfer loans</t>
  </si>
  <si>
    <t>Bilateral transfer grants</t>
  </si>
  <si>
    <t>Bilateral non-transfer</t>
  </si>
  <si>
    <t>Core contributions to multilaterals</t>
  </si>
  <si>
    <t>Figure 8:</t>
  </si>
  <si>
    <t>An increased proportion of bilateral ODA was spent within the country that provided it</t>
  </si>
  <si>
    <t>Gross ODA disbursements from DAC donors, constant 2021 prices. Previous charts referred to ODA disbursements from multilateral organisations. By contrast, this chart includes multilateral ODA which refers to core contributions from donor countries to multilateral organisations. Hence, by definition, multilateral ODA is also ‘transfer’ ODA. See the Box for definition on non-transfer ODA.</t>
  </si>
  <si>
    <t>DAC Countries, Total</t>
  </si>
  <si>
    <t>Mitigation</t>
  </si>
  <si>
    <t>Both</t>
  </si>
  <si>
    <t>Adaptation</t>
  </si>
  <si>
    <t>Grant</t>
  </si>
  <si>
    <t>Loan</t>
  </si>
  <si>
    <t>Equity</t>
  </si>
  <si>
    <t>Figure 5: ODA disbursements by climate focus from DAC countries (US$ billions)</t>
  </si>
  <si>
    <t>Total bilateral ODA marked as having a climate objective reached its highest ever volume in 2022</t>
  </si>
  <si>
    <t xml:space="preserve">Gross ODA disbursements from DAC donors, constant 2021 prices. Activities can have the following Rio marker scores: 2 (marked as a principal climate objective); 1 (significant climate objective); and 0 (no climate objective). ODA disbursements which are marked with the same Rio marker score for both climate adaptation and mitigation markers are classified as ‘both’, while disbursements which have a greater Rio marker score in one climate focus area are marked towards the focus of the marker returning the greater score.  </t>
  </si>
  <si>
    <t>Euan Ritchie, Paul Wozniak</t>
  </si>
  <si>
    <t>Figure 5:</t>
  </si>
  <si>
    <t>Figure 6:</t>
  </si>
  <si>
    <t>Figure 6: Mitigation-marked bilateral ODA by flow type, 2021 (US$ billions)</t>
  </si>
  <si>
    <t>The amount of gender-related ODA peaked in 2022 but its share of total ODA fell from the previous year</t>
  </si>
  <si>
    <t>Gross ODA disbursements from DAC donors and multilateral organisations, constant 2021 prices. For an expanded list, see Appendix 1. DRC = Democratic Republic of the Congo.</t>
  </si>
  <si>
    <t>Gross ODA disbursements from DAC donors and multilateral organisations, constant 2021 prices. See Appendix 2 for more detail. The 'Other' sector includes multisector, commodities and unspecified aid. The analysis is based on DI’s own sector groupings, which are closely aligned with, but not identical to, the OECD DAC’s sectors. These groups are built by aggregating figures reported under different OECD DAC sectors.</t>
  </si>
  <si>
    <t>Figure 8: DAC ODA, US$ billions: bilateral (transfer) grants, bilateral (transfer) loans, bilateral non-transfer and core contributions to multilaterals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</si>
</sst>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1"/>
      <color rgb="FF453F43"/>
      <name val="Arial"/>
      <family val="2"/>
    </font>
    <font>
      <sz val="10"/>
      <name val="Arial"/>
      <family val="2"/>
    </font>
    <font>
      <sz val="11"/>
      <name val="Arial"/>
      <family val="2"/>
    </font>
    <font>
      <sz val="11"/>
      <color theme="2"/>
      <name val="Arial"/>
      <family val="2"/>
    </font>
    <font>
      <sz val="10"/>
      <color theme="2"/>
      <name val="Arial"/>
      <family val="2"/>
    </font>
    <font>
      <sz val="11"/>
      <color theme="2"/>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50">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20" fillId="0" borderId="0"/>
    <xf numFmtId="9" fontId="20" fillId="0" borderId="0" applyFont="0" applyFill="0" applyBorder="0" applyAlignment="0" applyProtection="0"/>
    <xf numFmtId="0" fontId="20" fillId="0" borderId="0"/>
  </cellStyleXfs>
  <cellXfs count="108">
    <xf numFmtId="0" fontId="0" fillId="0" borderId="0" xfId="0"/>
    <xf numFmtId="0" fontId="19" fillId="0" borderId="0" xfId="0" applyFont="1"/>
    <xf numFmtId="0" fontId="19" fillId="0" borderId="0" xfId="0" applyFont="1" applyAlignment="1">
      <alignment horizontal="left"/>
    </xf>
    <xf numFmtId="0" fontId="20" fillId="0" borderId="0" xfId="47"/>
    <xf numFmtId="165" fontId="20" fillId="0" borderId="0" xfId="47" applyNumberFormat="1"/>
    <xf numFmtId="9" fontId="0" fillId="0" borderId="0" xfId="48" applyFont="1"/>
    <xf numFmtId="0" fontId="1" fillId="0" borderId="0" xfId="44"/>
    <xf numFmtId="10" fontId="1" fillId="0" borderId="0" xfId="44" applyNumberFormat="1"/>
    <xf numFmtId="10" fontId="0" fillId="0" borderId="0" xfId="46" applyNumberFormat="1" applyFont="1" applyFill="1"/>
    <xf numFmtId="0" fontId="21" fillId="0" borderId="0" xfId="47" applyFont="1"/>
    <xf numFmtId="0" fontId="20" fillId="0" borderId="0" xfId="49"/>
    <xf numFmtId="0" fontId="18" fillId="0" borderId="0" xfId="44" applyFont="1"/>
    <xf numFmtId="0" fontId="21" fillId="0" borderId="0" xfId="49" applyFont="1"/>
    <xf numFmtId="1" fontId="20" fillId="0" borderId="0" xfId="49" applyNumberFormat="1"/>
    <xf numFmtId="9" fontId="0" fillId="0" borderId="0" xfId="1" applyFont="1"/>
    <xf numFmtId="164" fontId="0" fillId="0" borderId="0" xfId="1" applyNumberFormat="1" applyFont="1"/>
    <xf numFmtId="1" fontId="0" fillId="0" borderId="0" xfId="0" applyNumberFormat="1"/>
    <xf numFmtId="165" fontId="0" fillId="0" borderId="0" xfId="0" applyNumberFormat="1"/>
    <xf numFmtId="164" fontId="0" fillId="0" borderId="0" xfId="48" applyNumberFormat="1" applyFont="1"/>
    <xf numFmtId="10" fontId="0" fillId="0" borderId="0" xfId="48" applyNumberFormat="1" applyFont="1"/>
    <xf numFmtId="2" fontId="20" fillId="0" borderId="0" xfId="49" applyNumberFormat="1"/>
    <xf numFmtId="0" fontId="0" fillId="0" borderId="0" xfId="0" applyAlignment="1">
      <alignment horizontal="left"/>
    </xf>
    <xf numFmtId="2" fontId="0" fillId="0" borderId="0" xfId="0" applyNumberFormat="1"/>
    <xf numFmtId="1" fontId="16" fillId="0" borderId="0" xfId="0" applyNumberFormat="1" applyFont="1"/>
    <xf numFmtId="0" fontId="22" fillId="0" borderId="0" xfId="47" applyFont="1"/>
    <xf numFmtId="0" fontId="23" fillId="0" borderId="0" xfId="47" applyFont="1"/>
    <xf numFmtId="0" fontId="22" fillId="0" borderId="0" xfId="0" applyFont="1"/>
    <xf numFmtId="0" fontId="22" fillId="0" borderId="0" xfId="0" applyFont="1" applyAlignment="1">
      <alignment horizontal="left"/>
    </xf>
    <xf numFmtId="0" fontId="24" fillId="0" borderId="0" xfId="0" applyFont="1"/>
    <xf numFmtId="0" fontId="23" fillId="0" borderId="12" xfId="47" applyFont="1" applyBorder="1"/>
    <xf numFmtId="0" fontId="23" fillId="0" borderId="13" xfId="47" applyFont="1" applyBorder="1"/>
    <xf numFmtId="0" fontId="23" fillId="0" borderId="14" xfId="47" applyFont="1" applyBorder="1"/>
    <xf numFmtId="0" fontId="23" fillId="0" borderId="15" xfId="47" applyFont="1" applyBorder="1"/>
    <xf numFmtId="165" fontId="23" fillId="0" borderId="16" xfId="47" applyNumberFormat="1" applyFont="1" applyBorder="1"/>
    <xf numFmtId="165" fontId="23" fillId="0" borderId="11" xfId="47" applyNumberFormat="1" applyFont="1" applyBorder="1"/>
    <xf numFmtId="165" fontId="23" fillId="0" borderId="17" xfId="47" applyNumberFormat="1" applyFont="1" applyBorder="1"/>
    <xf numFmtId="0" fontId="23" fillId="0" borderId="18" xfId="47" applyFont="1" applyBorder="1"/>
    <xf numFmtId="165" fontId="23" fillId="0" borderId="19" xfId="47" applyNumberFormat="1" applyFont="1" applyBorder="1"/>
    <xf numFmtId="165" fontId="23" fillId="0" borderId="10" xfId="47" applyNumberFormat="1" applyFont="1" applyBorder="1"/>
    <xf numFmtId="165" fontId="23" fillId="0" borderId="20" xfId="47" applyNumberFormat="1" applyFont="1" applyBorder="1"/>
    <xf numFmtId="0" fontId="23" fillId="0" borderId="21" xfId="47" applyFont="1" applyBorder="1"/>
    <xf numFmtId="165" fontId="23" fillId="0" borderId="21" xfId="47" applyNumberFormat="1" applyFont="1" applyBorder="1"/>
    <xf numFmtId="165" fontId="23" fillId="0" borderId="13" xfId="47" applyNumberFormat="1" applyFont="1" applyBorder="1"/>
    <xf numFmtId="165" fontId="23" fillId="0" borderId="14" xfId="47" applyNumberFormat="1" applyFont="1" applyBorder="1"/>
    <xf numFmtId="0" fontId="22" fillId="0" borderId="0" xfId="44" applyFont="1"/>
    <xf numFmtId="165" fontId="22" fillId="0" borderId="0" xfId="44" applyNumberFormat="1" applyFont="1"/>
    <xf numFmtId="1" fontId="22" fillId="0" borderId="0" xfId="44" applyNumberFormat="1" applyFont="1"/>
    <xf numFmtId="1" fontId="22" fillId="0" borderId="0" xfId="46" applyNumberFormat="1" applyFont="1" applyFill="1"/>
    <xf numFmtId="10" fontId="22" fillId="0" borderId="0" xfId="44" applyNumberFormat="1" applyFont="1"/>
    <xf numFmtId="166" fontId="22" fillId="0" borderId="0" xfId="44" applyNumberFormat="1" applyFont="1"/>
    <xf numFmtId="10" fontId="22" fillId="0" borderId="0" xfId="46" applyNumberFormat="1" applyFont="1" applyFill="1"/>
    <xf numFmtId="0" fontId="22" fillId="0" borderId="0" xfId="49" applyFont="1"/>
    <xf numFmtId="9" fontId="22" fillId="0" borderId="0" xfId="48" applyFont="1"/>
    <xf numFmtId="0" fontId="23" fillId="0" borderId="0" xfId="49" applyFont="1"/>
    <xf numFmtId="9" fontId="22" fillId="0" borderId="0" xfId="1" applyFont="1"/>
    <xf numFmtId="1" fontId="22" fillId="0" borderId="0" xfId="0" applyNumberFormat="1" applyFont="1"/>
    <xf numFmtId="0" fontId="22" fillId="0" borderId="12" xfId="44" applyFont="1" applyBorder="1"/>
    <xf numFmtId="0" fontId="22" fillId="0" borderId="12" xfId="44" applyFont="1" applyBorder="1" applyAlignment="1">
      <alignment wrapText="1"/>
    </xf>
    <xf numFmtId="1" fontId="22" fillId="0" borderId="12" xfId="46" applyNumberFormat="1" applyFont="1" applyFill="1" applyBorder="1"/>
    <xf numFmtId="10" fontId="22" fillId="0" borderId="12" xfId="46" applyNumberFormat="1" applyFont="1" applyFill="1" applyBorder="1"/>
    <xf numFmtId="2" fontId="22" fillId="0" borderId="12" xfId="46" applyNumberFormat="1" applyFont="1" applyFill="1" applyBorder="1"/>
    <xf numFmtId="10" fontId="22" fillId="0" borderId="12" xfId="44" applyNumberFormat="1" applyFont="1" applyBorder="1"/>
    <xf numFmtId="166" fontId="22" fillId="0" borderId="12" xfId="44" applyNumberFormat="1" applyFont="1" applyBorder="1"/>
    <xf numFmtId="0" fontId="23" fillId="0" borderId="12" xfId="49" applyFont="1" applyBorder="1"/>
    <xf numFmtId="9" fontId="22" fillId="0" borderId="12" xfId="1" applyFont="1" applyBorder="1"/>
    <xf numFmtId="0" fontId="22" fillId="0" borderId="12" xfId="0" applyFont="1" applyBorder="1" applyAlignment="1">
      <alignment horizontal="left"/>
    </xf>
    <xf numFmtId="1" fontId="22" fillId="0" borderId="12" xfId="0" applyNumberFormat="1" applyFont="1" applyBorder="1"/>
    <xf numFmtId="0" fontId="22" fillId="0" borderId="12" xfId="0" applyFont="1" applyBorder="1"/>
    <xf numFmtId="0" fontId="22" fillId="0" borderId="12" xfId="0" applyFont="1" applyBorder="1" applyAlignment="1">
      <alignment horizontal="right"/>
    </xf>
    <xf numFmtId="165" fontId="22" fillId="0" borderId="0" xfId="0" applyNumberFormat="1" applyFont="1"/>
    <xf numFmtId="0" fontId="22" fillId="0" borderId="24" xfId="0" applyFont="1" applyBorder="1"/>
    <xf numFmtId="0" fontId="22" fillId="0" borderId="16" xfId="0" applyFont="1" applyBorder="1"/>
    <xf numFmtId="0" fontId="22" fillId="0" borderId="11" xfId="0" applyFont="1" applyBorder="1"/>
    <xf numFmtId="0" fontId="22" fillId="0" borderId="17" xfId="0" applyFont="1" applyBorder="1"/>
    <xf numFmtId="1" fontId="22" fillId="0" borderId="16" xfId="0" applyNumberFormat="1" applyFont="1" applyBorder="1"/>
    <xf numFmtId="1" fontId="22" fillId="0" borderId="11" xfId="0" applyNumberFormat="1" applyFont="1" applyBorder="1"/>
    <xf numFmtId="1" fontId="22" fillId="0" borderId="17" xfId="0" applyNumberFormat="1" applyFont="1" applyBorder="1"/>
    <xf numFmtId="0" fontId="22" fillId="0" borderId="22" xfId="0" applyFont="1" applyBorder="1"/>
    <xf numFmtId="0" fontId="22" fillId="0" borderId="23" xfId="0" applyFont="1" applyBorder="1"/>
    <xf numFmtId="1" fontId="22" fillId="0" borderId="23" xfId="0" applyNumberFormat="1" applyFont="1" applyBorder="1"/>
    <xf numFmtId="1" fontId="22" fillId="0" borderId="22" xfId="0" applyNumberFormat="1" applyFont="1" applyBorder="1"/>
    <xf numFmtId="0" fontId="22" fillId="0" borderId="19" xfId="0" applyFont="1" applyBorder="1"/>
    <xf numFmtId="1" fontId="22" fillId="0" borderId="19" xfId="0" applyNumberFormat="1" applyFont="1" applyBorder="1"/>
    <xf numFmtId="1" fontId="22" fillId="0" borderId="10" xfId="0" applyNumberFormat="1" applyFont="1" applyBorder="1"/>
    <xf numFmtId="1" fontId="22" fillId="0" borderId="20" xfId="0" applyNumberFormat="1" applyFont="1" applyBorder="1"/>
    <xf numFmtId="0" fontId="22" fillId="0" borderId="18" xfId="0" applyFont="1" applyBorder="1"/>
    <xf numFmtId="1" fontId="22" fillId="0" borderId="21" xfId="0" applyNumberFormat="1" applyFont="1" applyBorder="1"/>
    <xf numFmtId="1" fontId="22" fillId="0" borderId="13" xfId="0" applyNumberFormat="1" applyFont="1" applyBorder="1"/>
    <xf numFmtId="1" fontId="22" fillId="0" borderId="14" xfId="0" applyNumberFormat="1" applyFont="1" applyBorder="1"/>
    <xf numFmtId="164" fontId="22" fillId="0" borderId="19" xfId="1" applyNumberFormat="1" applyFont="1" applyBorder="1"/>
    <xf numFmtId="164" fontId="22" fillId="0" borderId="10" xfId="1" applyNumberFormat="1" applyFont="1" applyBorder="1"/>
    <xf numFmtId="164" fontId="22" fillId="0" borderId="20" xfId="1" applyNumberFormat="1" applyFont="1" applyBorder="1"/>
    <xf numFmtId="164" fontId="22" fillId="0" borderId="0" xfId="1" applyNumberFormat="1" applyFont="1" applyFill="1" applyBorder="1"/>
    <xf numFmtId="10" fontId="22" fillId="0" borderId="0" xfId="1" applyNumberFormat="1" applyFont="1"/>
    <xf numFmtId="0" fontId="23" fillId="0" borderId="24" xfId="49" applyFont="1" applyBorder="1"/>
    <xf numFmtId="0" fontId="23" fillId="0" borderId="11" xfId="49" applyFont="1" applyBorder="1"/>
    <xf numFmtId="0" fontId="23" fillId="0" borderId="17" xfId="49" applyFont="1" applyBorder="1"/>
    <xf numFmtId="1" fontId="23" fillId="0" borderId="16" xfId="49" applyNumberFormat="1" applyFont="1" applyBorder="1"/>
    <xf numFmtId="1" fontId="23" fillId="0" borderId="11" xfId="49" applyNumberFormat="1" applyFont="1" applyBorder="1"/>
    <xf numFmtId="1" fontId="23" fillId="0" borderId="17" xfId="49" applyNumberFormat="1" applyFont="1" applyBorder="1"/>
    <xf numFmtId="0" fontId="23" fillId="0" borderId="15" xfId="49" applyFont="1" applyBorder="1"/>
    <xf numFmtId="1" fontId="23" fillId="0" borderId="23" xfId="49" applyNumberFormat="1" applyFont="1" applyBorder="1"/>
    <xf numFmtId="1" fontId="23" fillId="0" borderId="0" xfId="49" applyNumberFormat="1" applyFont="1"/>
    <xf numFmtId="1" fontId="23" fillId="0" borderId="22" xfId="49" applyNumberFormat="1" applyFont="1" applyBorder="1"/>
    <xf numFmtId="0" fontId="23" fillId="0" borderId="18" xfId="49" applyFont="1" applyBorder="1"/>
    <xf numFmtId="1" fontId="23" fillId="0" borderId="19" xfId="49" applyNumberFormat="1" applyFont="1" applyBorder="1"/>
    <xf numFmtId="1" fontId="23" fillId="0" borderId="10" xfId="49" applyNumberFormat="1" applyFont="1" applyBorder="1"/>
    <xf numFmtId="1" fontId="23" fillId="0" borderId="20" xfId="49" applyNumberFormat="1" applyFont="1" applyBorder="1"/>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xr:uid="{E7C59B41-3B6E-40E9-AF28-F81C120E24D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F034F8BD-E3E3-4A47-8993-B960D39120F3}"/>
    <cellStyle name="Normal 3" xfId="45" xr:uid="{D8271BA4-3EED-416F-80EB-4CD4250F0B33}"/>
    <cellStyle name="Normal 3 2" xfId="49" xr:uid="{84C321FA-9B2C-4CDD-AEA4-9A8E47454A59}"/>
    <cellStyle name="Normal 4" xfId="47" xr:uid="{80E482BE-B079-46D0-A113-6103379AA822}"/>
    <cellStyle name="Note" xfId="16" builtinId="10" customBuiltin="1"/>
    <cellStyle name="Output" xfId="11" builtinId="21" customBuiltin="1"/>
    <cellStyle name="Percent" xfId="1" builtinId="5"/>
    <cellStyle name="Percent 2" xfId="46" xr:uid="{3CB654F0-40A5-4C9B-8D19-6B1A47D22F3A}"/>
    <cellStyle name="Percent 3" xfId="48" xr:uid="{8901848A-599C-47C0-BEE7-C3C82394A427}"/>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C3105A"/>
      <color rgb="FFE8443A"/>
      <color rgb="FF008ACC"/>
      <color rgb="FF0072B2"/>
      <color rgb="FF0D467C"/>
      <color rgb="FF88BAE6"/>
      <color rgb="FF453F43"/>
      <color rgb="FFF6BB9D"/>
      <color rgb="FFF18E5E"/>
      <color rgb="FFC46A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76421697287839"/>
          <c:y val="5.0925925925925923E-2"/>
          <c:w val="0.65159319817389005"/>
          <c:h val="0.74569663167104117"/>
        </c:manualLayout>
      </c:layout>
      <c:barChart>
        <c:barDir val="col"/>
        <c:grouping val="stacked"/>
        <c:varyColors val="0"/>
        <c:ser>
          <c:idx val="1"/>
          <c:order val="0"/>
          <c:tx>
            <c:strRef>
              <c:f>'Figure 1'!$A$17</c:f>
              <c:strCache>
                <c:ptCount val="1"/>
                <c:pt idx="0">
                  <c:v>DAC countries</c:v>
                </c:pt>
              </c:strCache>
            </c:strRef>
          </c:tx>
          <c:spPr>
            <a:solidFill>
              <a:srgbClr val="0072B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1'!$B$15:$L$15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1'!$B$17:$L$17</c:f>
              <c:numCache>
                <c:formatCode>0.0</c:formatCode>
                <c:ptCount val="11"/>
                <c:pt idx="0">
                  <c:v>103.29029255699999</c:v>
                </c:pt>
                <c:pt idx="1">
                  <c:v>112.36825414600001</c:v>
                </c:pt>
                <c:pt idx="2">
                  <c:v>111.09904217099999</c:v>
                </c:pt>
                <c:pt idx="3">
                  <c:v>119.874672793</c:v>
                </c:pt>
                <c:pt idx="4">
                  <c:v>130.92404326299999</c:v>
                </c:pt>
                <c:pt idx="5">
                  <c:v>133.19745141499999</c:v>
                </c:pt>
                <c:pt idx="6">
                  <c:v>128.18453875099999</c:v>
                </c:pt>
                <c:pt idx="7">
                  <c:v>128.23215649400001</c:v>
                </c:pt>
                <c:pt idx="8">
                  <c:v>136.347655065</c:v>
                </c:pt>
                <c:pt idx="9">
                  <c:v>143.98929307399999</c:v>
                </c:pt>
                <c:pt idx="10">
                  <c:v>183.30205000399999</c:v>
                </c:pt>
              </c:numCache>
            </c:numRef>
          </c:val>
          <c:extLst>
            <c:ext xmlns:c16="http://schemas.microsoft.com/office/drawing/2014/chart" uri="{C3380CC4-5D6E-409C-BE32-E72D297353CC}">
              <c16:uniqueId val="{00000000-1613-45EA-A60B-DF37535681FD}"/>
            </c:ext>
          </c:extLst>
        </c:ser>
        <c:ser>
          <c:idx val="0"/>
          <c:order val="1"/>
          <c:tx>
            <c:strRef>
              <c:f>'Figure 1'!$A$16</c:f>
              <c:strCache>
                <c:ptCount val="1"/>
                <c:pt idx="0">
                  <c:v>Multilaterals</c:v>
                </c:pt>
              </c:strCache>
            </c:strRef>
          </c:tx>
          <c:spPr>
            <a:solidFill>
              <a:srgbClr val="88BA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1'!$B$15:$L$15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1'!$B$16:$L$16</c:f>
              <c:numCache>
                <c:formatCode>0.0</c:formatCode>
                <c:ptCount val="11"/>
                <c:pt idx="0">
                  <c:v>48.716785573999999</c:v>
                </c:pt>
                <c:pt idx="1">
                  <c:v>52.206204341999999</c:v>
                </c:pt>
                <c:pt idx="2">
                  <c:v>52.653658428</c:v>
                </c:pt>
                <c:pt idx="3">
                  <c:v>58.557534801999999</c:v>
                </c:pt>
                <c:pt idx="4">
                  <c:v>59.140390027999999</c:v>
                </c:pt>
                <c:pt idx="5">
                  <c:v>62.567755714999997</c:v>
                </c:pt>
                <c:pt idx="6">
                  <c:v>59.838004335999997</c:v>
                </c:pt>
                <c:pt idx="7">
                  <c:v>63.879849122000003</c:v>
                </c:pt>
                <c:pt idx="8">
                  <c:v>85.567920211000001</c:v>
                </c:pt>
                <c:pt idx="9">
                  <c:v>73.328431953999996</c:v>
                </c:pt>
                <c:pt idx="10">
                  <c:v>86.083616810999999</c:v>
                </c:pt>
              </c:numCache>
            </c:numRef>
          </c:val>
          <c:extLst>
            <c:ext xmlns:c16="http://schemas.microsoft.com/office/drawing/2014/chart" uri="{C3380CC4-5D6E-409C-BE32-E72D297353CC}">
              <c16:uniqueId val="{00000001-1613-45EA-A60B-DF37535681FD}"/>
            </c:ext>
          </c:extLst>
        </c:ser>
        <c:dLbls>
          <c:showLegendKey val="0"/>
          <c:showVal val="0"/>
          <c:showCatName val="0"/>
          <c:showSerName val="0"/>
          <c:showPercent val="0"/>
          <c:showBubbleSize val="0"/>
        </c:dLbls>
        <c:gapWidth val="50"/>
        <c:overlap val="100"/>
        <c:axId val="981862624"/>
        <c:axId val="814027088"/>
      </c:barChart>
      <c:catAx>
        <c:axId val="98186262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027088"/>
        <c:crosses val="autoZero"/>
        <c:auto val="1"/>
        <c:lblAlgn val="ctr"/>
        <c:lblOffset val="100"/>
        <c:noMultiLvlLbl val="0"/>
      </c:catAx>
      <c:valAx>
        <c:axId val="814027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a:t>
                </a:r>
              </a:p>
            </c:rich>
          </c:tx>
          <c:layout>
            <c:manualLayout>
              <c:xMode val="edge"/>
              <c:yMode val="edge"/>
              <c:x val="1.6666666666666666E-2"/>
              <c:y val="5.22462817147856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81862624"/>
        <c:crosses val="autoZero"/>
        <c:crossBetween val="between"/>
      </c:valAx>
      <c:spPr>
        <a:noFill/>
        <a:ln>
          <a:noFill/>
        </a:ln>
        <a:effectLst/>
      </c:spPr>
    </c:plotArea>
    <c:legend>
      <c:legendPos val="r"/>
      <c:layout>
        <c:manualLayout>
          <c:xMode val="edge"/>
          <c:yMode val="edge"/>
          <c:x val="0.79702953839124291"/>
          <c:y val="0.11341327746875679"/>
          <c:w val="0.19096445860725639"/>
          <c:h val="0.6768431698331286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0359753208932"/>
          <c:y val="0.158344855198185"/>
          <c:w val="0.80630284582799139"/>
          <c:h val="0.76007874015748034"/>
        </c:manualLayout>
      </c:layout>
      <c:barChart>
        <c:barDir val="bar"/>
        <c:grouping val="clustered"/>
        <c:varyColors val="0"/>
        <c:ser>
          <c:idx val="1"/>
          <c:order val="0"/>
          <c:tx>
            <c:strRef>
              <c:f>'Figure 2'!$F$15</c:f>
              <c:strCache>
                <c:ptCount val="1"/>
                <c:pt idx="0">
                  <c:v>growth from 2021</c:v>
                </c:pt>
              </c:strCache>
            </c:strRef>
          </c:tx>
          <c:spPr>
            <a:solidFill>
              <a:srgbClr val="88BAE6"/>
            </a:solidFill>
            <a:ln>
              <a:solidFill>
                <a:sysClr val="windowText" lastClr="000000"/>
              </a:solidFill>
              <a:prstDash val="solid"/>
            </a:ln>
          </c:spPr>
          <c:invertIfNegative val="0"/>
          <c:cat>
            <c:strRef>
              <c:f>'Figure 2'!$A$16:$A$30</c:f>
              <c:strCache>
                <c:ptCount val="15"/>
                <c:pt idx="0">
                  <c:v>Ukraine</c:v>
                </c:pt>
                <c:pt idx="1">
                  <c:v>India</c:v>
                </c:pt>
                <c:pt idx="2">
                  <c:v>Bangladesh</c:v>
                </c:pt>
                <c:pt idx="3">
                  <c:v>Ethiopia</c:v>
                </c:pt>
                <c:pt idx="4">
                  <c:v>Nigeria</c:v>
                </c:pt>
                <c:pt idx="5">
                  <c:v>Afghanistan</c:v>
                </c:pt>
                <c:pt idx="6">
                  <c:v>DRC</c:v>
                </c:pt>
                <c:pt idx="7">
                  <c:v>Pakistan</c:v>
                </c:pt>
                <c:pt idx="8">
                  <c:v>Kenya</c:v>
                </c:pt>
                <c:pt idx="9">
                  <c:v>Tanzania</c:v>
                </c:pt>
                <c:pt idx="10">
                  <c:v>Mozambique</c:v>
                </c:pt>
                <c:pt idx="11">
                  <c:v>Türkiye</c:v>
                </c:pt>
                <c:pt idx="12">
                  <c:v>Yemen</c:v>
                </c:pt>
                <c:pt idx="13">
                  <c:v>Indonesia</c:v>
                </c:pt>
                <c:pt idx="14">
                  <c:v>Syria</c:v>
                </c:pt>
              </c:strCache>
            </c:strRef>
          </c:cat>
          <c:val>
            <c:numRef>
              <c:f>'Figure 2'!$F$16:$F$30</c:f>
              <c:numCache>
                <c:formatCode>0</c:formatCode>
                <c:ptCount val="15"/>
                <c:pt idx="0">
                  <c:v>29249.695566999999</c:v>
                </c:pt>
                <c:pt idx="1">
                  <c:v>7125.0520700000006</c:v>
                </c:pt>
                <c:pt idx="2">
                  <c:v>7003.5903249999992</c:v>
                </c:pt>
                <c:pt idx="3">
                  <c:v>5095.9344650000003</c:v>
                </c:pt>
                <c:pt idx="4">
                  <c:v>4956.0565179999994</c:v>
                </c:pt>
                <c:pt idx="5">
                  <c:v>0</c:v>
                </c:pt>
                <c:pt idx="6">
                  <c:v>0</c:v>
                </c:pt>
                <c:pt idx="7">
                  <c:v>0</c:v>
                </c:pt>
                <c:pt idx="8">
                  <c:v>0</c:v>
                </c:pt>
                <c:pt idx="9">
                  <c:v>2994.1359219999999</c:v>
                </c:pt>
                <c:pt idx="10">
                  <c:v>2868.5360360000004</c:v>
                </c:pt>
                <c:pt idx="11">
                  <c:v>0</c:v>
                </c:pt>
                <c:pt idx="12">
                  <c:v>2834.2212769999996</c:v>
                </c:pt>
                <c:pt idx="13">
                  <c:v>0</c:v>
                </c:pt>
                <c:pt idx="14">
                  <c:v>0</c:v>
                </c:pt>
              </c:numCache>
            </c:numRef>
          </c:val>
          <c:extLst>
            <c:ext xmlns:c16="http://schemas.microsoft.com/office/drawing/2014/chart" uri="{C3380CC4-5D6E-409C-BE32-E72D297353CC}">
              <c16:uniqueId val="{00000000-1019-4458-9273-8E1CFD8B061B}"/>
            </c:ext>
          </c:extLst>
        </c:ser>
        <c:ser>
          <c:idx val="2"/>
          <c:order val="1"/>
          <c:tx>
            <c:strRef>
              <c:f>'Figure 2'!$G$15</c:f>
              <c:strCache>
                <c:ptCount val="1"/>
                <c:pt idx="0">
                  <c:v>reduction from 2021</c:v>
                </c:pt>
              </c:strCache>
            </c:strRef>
          </c:tx>
          <c:spPr>
            <a:noFill/>
            <a:ln>
              <a:solidFill>
                <a:schemeClr val="tx1"/>
              </a:solidFill>
              <a:prstDash val="dash"/>
            </a:ln>
          </c:spPr>
          <c:invertIfNegative val="0"/>
          <c:cat>
            <c:strRef>
              <c:f>'Figure 2'!$A$16:$A$30</c:f>
              <c:strCache>
                <c:ptCount val="15"/>
                <c:pt idx="0">
                  <c:v>Ukraine</c:v>
                </c:pt>
                <c:pt idx="1">
                  <c:v>India</c:v>
                </c:pt>
                <c:pt idx="2">
                  <c:v>Bangladesh</c:v>
                </c:pt>
                <c:pt idx="3">
                  <c:v>Ethiopia</c:v>
                </c:pt>
                <c:pt idx="4">
                  <c:v>Nigeria</c:v>
                </c:pt>
                <c:pt idx="5">
                  <c:v>Afghanistan</c:v>
                </c:pt>
                <c:pt idx="6">
                  <c:v>DRC</c:v>
                </c:pt>
                <c:pt idx="7">
                  <c:v>Pakistan</c:v>
                </c:pt>
                <c:pt idx="8">
                  <c:v>Kenya</c:v>
                </c:pt>
                <c:pt idx="9">
                  <c:v>Tanzania</c:v>
                </c:pt>
                <c:pt idx="10">
                  <c:v>Mozambique</c:v>
                </c:pt>
                <c:pt idx="11">
                  <c:v>Türkiye</c:v>
                </c:pt>
                <c:pt idx="12">
                  <c:v>Yemen</c:v>
                </c:pt>
                <c:pt idx="13">
                  <c:v>Indonesia</c:v>
                </c:pt>
                <c:pt idx="14">
                  <c:v>Syria</c:v>
                </c:pt>
              </c:strCache>
            </c:strRef>
          </c:cat>
          <c:val>
            <c:numRef>
              <c:f>'Figure 2'!$G$16:$G$30</c:f>
              <c:numCache>
                <c:formatCode>0</c:formatCode>
                <c:ptCount val="15"/>
                <c:pt idx="0">
                  <c:v>0</c:v>
                </c:pt>
                <c:pt idx="1">
                  <c:v>0</c:v>
                </c:pt>
                <c:pt idx="2">
                  <c:v>0</c:v>
                </c:pt>
                <c:pt idx="3">
                  <c:v>0</c:v>
                </c:pt>
                <c:pt idx="4">
                  <c:v>0</c:v>
                </c:pt>
                <c:pt idx="5">
                  <c:v>4515.3191289999995</c:v>
                </c:pt>
                <c:pt idx="6">
                  <c:v>3696.0511609999999</c:v>
                </c:pt>
                <c:pt idx="7">
                  <c:v>3952.7689519999999</c:v>
                </c:pt>
                <c:pt idx="8">
                  <c:v>3651.638872</c:v>
                </c:pt>
                <c:pt idx="9">
                  <c:v>0</c:v>
                </c:pt>
                <c:pt idx="10">
                  <c:v>0</c:v>
                </c:pt>
                <c:pt idx="11">
                  <c:v>3109.7500099999997</c:v>
                </c:pt>
                <c:pt idx="12">
                  <c:v>0</c:v>
                </c:pt>
                <c:pt idx="13">
                  <c:v>2792.6232099999997</c:v>
                </c:pt>
                <c:pt idx="14">
                  <c:v>2931.0809850000001</c:v>
                </c:pt>
              </c:numCache>
            </c:numRef>
          </c:val>
          <c:extLst>
            <c:ext xmlns:c16="http://schemas.microsoft.com/office/drawing/2014/chart" uri="{C3380CC4-5D6E-409C-BE32-E72D297353CC}">
              <c16:uniqueId val="{00000001-1019-4458-9273-8E1CFD8B061B}"/>
            </c:ext>
          </c:extLst>
        </c:ser>
        <c:ser>
          <c:idx val="0"/>
          <c:order val="2"/>
          <c:spPr>
            <a:solidFill>
              <a:srgbClr val="0D467C"/>
            </a:solidFill>
            <a:ln>
              <a:solidFill>
                <a:schemeClr val="tx2"/>
              </a:solidFill>
              <a:prstDash val="solid"/>
            </a:ln>
          </c:spPr>
          <c:invertIfNegative val="0"/>
          <c:cat>
            <c:strRef>
              <c:f>'Figure 2'!$A$16:$A$30</c:f>
              <c:strCache>
                <c:ptCount val="15"/>
                <c:pt idx="0">
                  <c:v>Ukraine</c:v>
                </c:pt>
                <c:pt idx="1">
                  <c:v>India</c:v>
                </c:pt>
                <c:pt idx="2">
                  <c:v>Bangladesh</c:v>
                </c:pt>
                <c:pt idx="3">
                  <c:v>Ethiopia</c:v>
                </c:pt>
                <c:pt idx="4">
                  <c:v>Nigeria</c:v>
                </c:pt>
                <c:pt idx="5">
                  <c:v>Afghanistan</c:v>
                </c:pt>
                <c:pt idx="6">
                  <c:v>DRC</c:v>
                </c:pt>
                <c:pt idx="7">
                  <c:v>Pakistan</c:v>
                </c:pt>
                <c:pt idx="8">
                  <c:v>Kenya</c:v>
                </c:pt>
                <c:pt idx="9">
                  <c:v>Tanzania</c:v>
                </c:pt>
                <c:pt idx="10">
                  <c:v>Mozambique</c:v>
                </c:pt>
                <c:pt idx="11">
                  <c:v>Türkiye</c:v>
                </c:pt>
                <c:pt idx="12">
                  <c:v>Yemen</c:v>
                </c:pt>
                <c:pt idx="13">
                  <c:v>Indonesia</c:v>
                </c:pt>
                <c:pt idx="14">
                  <c:v>Syria</c:v>
                </c:pt>
              </c:strCache>
            </c:strRef>
          </c:cat>
          <c:val>
            <c:numRef>
              <c:f>'Figure 2'!$E$16:$E$30</c:f>
              <c:numCache>
                <c:formatCode>0</c:formatCode>
                <c:ptCount val="15"/>
                <c:pt idx="0">
                  <c:v>2313.7211750000001</c:v>
                </c:pt>
                <c:pt idx="1">
                  <c:v>6486.2565709999999</c:v>
                </c:pt>
                <c:pt idx="2">
                  <c:v>6318.806791</c:v>
                </c:pt>
                <c:pt idx="3">
                  <c:v>4231.442532</c:v>
                </c:pt>
                <c:pt idx="4">
                  <c:v>3866.6403770000002</c:v>
                </c:pt>
                <c:pt idx="5">
                  <c:v>3956.8861470000002</c:v>
                </c:pt>
                <c:pt idx="6">
                  <c:v>3436.9296809999996</c:v>
                </c:pt>
                <c:pt idx="7">
                  <c:v>3331.5556769999998</c:v>
                </c:pt>
                <c:pt idx="8">
                  <c:v>3301.4643939999996</c:v>
                </c:pt>
                <c:pt idx="9">
                  <c:v>2835.5484699999997</c:v>
                </c:pt>
                <c:pt idx="10">
                  <c:v>2429.6974220000002</c:v>
                </c:pt>
                <c:pt idx="11">
                  <c:v>2844.0753399999999</c:v>
                </c:pt>
                <c:pt idx="12">
                  <c:v>2610.332465</c:v>
                </c:pt>
                <c:pt idx="13">
                  <c:v>2717.7214349999999</c:v>
                </c:pt>
                <c:pt idx="14">
                  <c:v>2552.2030869999999</c:v>
                </c:pt>
              </c:numCache>
            </c:numRef>
          </c:val>
          <c:extLst>
            <c:ext xmlns:c16="http://schemas.microsoft.com/office/drawing/2014/chart" uri="{C3380CC4-5D6E-409C-BE32-E72D297353CC}">
              <c16:uniqueId val="{00000002-1019-4458-9273-8E1CFD8B061B}"/>
            </c:ext>
          </c:extLst>
        </c:ser>
        <c:dLbls>
          <c:showLegendKey val="0"/>
          <c:showVal val="0"/>
          <c:showCatName val="0"/>
          <c:showSerName val="0"/>
          <c:showPercent val="0"/>
          <c:showBubbleSize val="0"/>
        </c:dLbls>
        <c:gapWidth val="75"/>
        <c:overlap val="100"/>
        <c:axId val="87190528"/>
        <c:axId val="87192320"/>
      </c:barChart>
      <c:catAx>
        <c:axId val="87190528"/>
        <c:scaling>
          <c:orientation val="maxMin"/>
        </c:scaling>
        <c:delete val="0"/>
        <c:axPos val="l"/>
        <c:numFmt formatCode="General" sourceLinked="0"/>
        <c:majorTickMark val="none"/>
        <c:minorTickMark val="none"/>
        <c:tickLblPos val="nextTo"/>
        <c:spPr>
          <a:ln>
            <a:solidFill>
              <a:schemeClr val="bg2"/>
            </a:solidFill>
          </a:ln>
        </c:spPr>
        <c:crossAx val="87192320"/>
        <c:crosses val="autoZero"/>
        <c:auto val="1"/>
        <c:lblAlgn val="ctr"/>
        <c:lblOffset val="100"/>
        <c:noMultiLvlLbl val="0"/>
      </c:catAx>
      <c:valAx>
        <c:axId val="87192320"/>
        <c:scaling>
          <c:orientation val="minMax"/>
        </c:scaling>
        <c:delete val="0"/>
        <c:axPos val="t"/>
        <c:majorGridlines>
          <c:spPr>
            <a:ln>
              <a:prstDash val="dash"/>
            </a:ln>
          </c:spPr>
        </c:majorGridlines>
        <c:title>
          <c:tx>
            <c:rich>
              <a:bodyPr/>
              <a:lstStyle/>
              <a:p>
                <a:pPr>
                  <a:defRPr b="0"/>
                </a:pPr>
                <a:r>
                  <a:rPr lang="en-GB" b="0"/>
                  <a:t>US$ billions</a:t>
                </a:r>
              </a:p>
            </c:rich>
          </c:tx>
          <c:overlay val="0"/>
        </c:title>
        <c:numFmt formatCode="#,##0" sourceLinked="0"/>
        <c:majorTickMark val="none"/>
        <c:minorTickMark val="none"/>
        <c:tickLblPos val="nextTo"/>
        <c:spPr>
          <a:ln>
            <a:solidFill>
              <a:schemeClr val="bg1"/>
            </a:solidFill>
          </a:ln>
        </c:spPr>
        <c:crossAx val="87190528"/>
        <c:crosses val="autoZero"/>
        <c:crossBetween val="between"/>
        <c:dispUnits>
          <c:builtInUnit val="thousands"/>
        </c:dispUnits>
      </c:valAx>
    </c:plotArea>
    <c:legend>
      <c:legendPos val="r"/>
      <c:legendEntry>
        <c:idx val="2"/>
        <c:delete val="1"/>
      </c:legendEntry>
      <c:layout>
        <c:manualLayout>
          <c:xMode val="edge"/>
          <c:yMode val="edge"/>
          <c:x val="0.646325751685076"/>
          <c:y val="0.44230119773928528"/>
          <c:w val="0.25829720075182777"/>
          <c:h val="8.9660086236402745E-2"/>
        </c:manualLayout>
      </c:layout>
      <c:overlay val="0"/>
      <c:spPr>
        <a:solidFill>
          <a:schemeClr val="bg1"/>
        </a:solidFill>
      </c:sp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009305646552717"/>
          <c:y val="0.158344855198185"/>
          <c:w val="0.66824576483288445"/>
          <c:h val="0.76007874015748034"/>
        </c:manualLayout>
      </c:layout>
      <c:barChart>
        <c:barDir val="bar"/>
        <c:grouping val="clustered"/>
        <c:varyColors val="0"/>
        <c:ser>
          <c:idx val="1"/>
          <c:order val="0"/>
          <c:tx>
            <c:strRef>
              <c:f>'Figure 3'!$F$16</c:f>
              <c:strCache>
                <c:ptCount val="1"/>
                <c:pt idx="0">
                  <c:v>growth from 2021</c:v>
                </c:pt>
              </c:strCache>
            </c:strRef>
          </c:tx>
          <c:spPr>
            <a:solidFill>
              <a:srgbClr val="88BAE6"/>
            </a:solidFill>
            <a:ln>
              <a:solidFill>
                <a:sysClr val="windowText" lastClr="000000"/>
              </a:solidFill>
              <a:prstDash val="solid"/>
            </a:ln>
          </c:spPr>
          <c:invertIfNegative val="0"/>
          <c:cat>
            <c:strRef>
              <c:f>'Figure 3'!$A$17:$A$31</c:f>
              <c:strCache>
                <c:ptCount val="15"/>
                <c:pt idx="0">
                  <c:v>Health</c:v>
                </c:pt>
                <c:pt idx="1">
                  <c:v>Refugees in donor countries</c:v>
                </c:pt>
                <c:pt idx="2">
                  <c:v>Humanitarian</c:v>
                </c:pt>
                <c:pt idx="3">
                  <c:v>Infrastructure</c:v>
                </c:pt>
                <c:pt idx="4">
                  <c:v>Governance and security</c:v>
                </c:pt>
                <c:pt idx="5">
                  <c:v>Other</c:v>
                </c:pt>
                <c:pt idx="6">
                  <c:v>Education</c:v>
                </c:pt>
                <c:pt idx="7">
                  <c:v>General budget support</c:v>
                </c:pt>
                <c:pt idx="8">
                  <c:v>Business and industry</c:v>
                </c:pt>
                <c:pt idx="9">
                  <c:v>Agriculture and food security</c:v>
                </c:pt>
                <c:pt idx="10">
                  <c:v>Administrative costs of donors</c:v>
                </c:pt>
                <c:pt idx="11">
                  <c:v>Other social services</c:v>
                </c:pt>
                <c:pt idx="12">
                  <c:v>Water and sanitation</c:v>
                </c:pt>
                <c:pt idx="13">
                  <c:v>Environment</c:v>
                </c:pt>
                <c:pt idx="14">
                  <c:v>Debt relief</c:v>
                </c:pt>
              </c:strCache>
            </c:strRef>
          </c:cat>
          <c:val>
            <c:numRef>
              <c:f>'Figure 3'!$F$17:$F$31</c:f>
              <c:numCache>
                <c:formatCode>0</c:formatCode>
                <c:ptCount val="15"/>
                <c:pt idx="0">
                  <c:v>39238.998536999999</c:v>
                </c:pt>
                <c:pt idx="1">
                  <c:v>31762.469192</c:v>
                </c:pt>
                <c:pt idx="2">
                  <c:v>30633.986128</c:v>
                </c:pt>
                <c:pt idx="3">
                  <c:v>30170.491194999995</c:v>
                </c:pt>
                <c:pt idx="4">
                  <c:v>30015.974202000005</c:v>
                </c:pt>
                <c:pt idx="5">
                  <c:v>19792.273153000002</c:v>
                </c:pt>
                <c:pt idx="6">
                  <c:v>15527.492762</c:v>
                </c:pt>
                <c:pt idx="7">
                  <c:v>15110.485473000001</c:v>
                </c:pt>
                <c:pt idx="8">
                  <c:v>0</c:v>
                </c:pt>
                <c:pt idx="9">
                  <c:v>11917.471444999999</c:v>
                </c:pt>
                <c:pt idx="10">
                  <c:v>0</c:v>
                </c:pt>
                <c:pt idx="11">
                  <c:v>0</c:v>
                </c:pt>
                <c:pt idx="12">
                  <c:v>7007.4274559999985</c:v>
                </c:pt>
                <c:pt idx="13">
                  <c:v>0</c:v>
                </c:pt>
                <c:pt idx="14">
                  <c:v>0</c:v>
                </c:pt>
              </c:numCache>
            </c:numRef>
          </c:val>
          <c:extLst>
            <c:ext xmlns:c16="http://schemas.microsoft.com/office/drawing/2014/chart" uri="{C3380CC4-5D6E-409C-BE32-E72D297353CC}">
              <c16:uniqueId val="{00000000-4E72-4342-B979-186ADAF0EEC5}"/>
            </c:ext>
          </c:extLst>
        </c:ser>
        <c:ser>
          <c:idx val="2"/>
          <c:order val="1"/>
          <c:tx>
            <c:strRef>
              <c:f>'Figure 3'!$G$16</c:f>
              <c:strCache>
                <c:ptCount val="1"/>
                <c:pt idx="0">
                  <c:v>reduction from 2021</c:v>
                </c:pt>
              </c:strCache>
            </c:strRef>
          </c:tx>
          <c:spPr>
            <a:noFill/>
            <a:ln>
              <a:solidFill>
                <a:schemeClr val="tx1"/>
              </a:solidFill>
              <a:prstDash val="dash"/>
            </a:ln>
          </c:spPr>
          <c:invertIfNegative val="0"/>
          <c:cat>
            <c:strRef>
              <c:f>'Figure 3'!$A$17:$A$31</c:f>
              <c:strCache>
                <c:ptCount val="15"/>
                <c:pt idx="0">
                  <c:v>Health</c:v>
                </c:pt>
                <c:pt idx="1">
                  <c:v>Refugees in donor countries</c:v>
                </c:pt>
                <c:pt idx="2">
                  <c:v>Humanitarian</c:v>
                </c:pt>
                <c:pt idx="3">
                  <c:v>Infrastructure</c:v>
                </c:pt>
                <c:pt idx="4">
                  <c:v>Governance and security</c:v>
                </c:pt>
                <c:pt idx="5">
                  <c:v>Other</c:v>
                </c:pt>
                <c:pt idx="6">
                  <c:v>Education</c:v>
                </c:pt>
                <c:pt idx="7">
                  <c:v>General budget support</c:v>
                </c:pt>
                <c:pt idx="8">
                  <c:v>Business and industry</c:v>
                </c:pt>
                <c:pt idx="9">
                  <c:v>Agriculture and food security</c:v>
                </c:pt>
                <c:pt idx="10">
                  <c:v>Administrative costs of donors</c:v>
                </c:pt>
                <c:pt idx="11">
                  <c:v>Other social services</c:v>
                </c:pt>
                <c:pt idx="12">
                  <c:v>Water and sanitation</c:v>
                </c:pt>
                <c:pt idx="13">
                  <c:v>Environment</c:v>
                </c:pt>
                <c:pt idx="14">
                  <c:v>Debt relief</c:v>
                </c:pt>
              </c:strCache>
            </c:strRef>
          </c:cat>
          <c:val>
            <c:numRef>
              <c:f>'Figure 3'!$G$17:$G$31</c:f>
              <c:numCache>
                <c:formatCode>0</c:formatCode>
                <c:ptCount val="15"/>
                <c:pt idx="0">
                  <c:v>0</c:v>
                </c:pt>
                <c:pt idx="1">
                  <c:v>0</c:v>
                </c:pt>
                <c:pt idx="2">
                  <c:v>0</c:v>
                </c:pt>
                <c:pt idx="3">
                  <c:v>0</c:v>
                </c:pt>
                <c:pt idx="4">
                  <c:v>0</c:v>
                </c:pt>
                <c:pt idx="5">
                  <c:v>0</c:v>
                </c:pt>
                <c:pt idx="6">
                  <c:v>0</c:v>
                </c:pt>
                <c:pt idx="7">
                  <c:v>0</c:v>
                </c:pt>
                <c:pt idx="8">
                  <c:v>14372.203660000003</c:v>
                </c:pt>
                <c:pt idx="9">
                  <c:v>0</c:v>
                </c:pt>
                <c:pt idx="10">
                  <c:v>11416.867343</c:v>
                </c:pt>
                <c:pt idx="11">
                  <c:v>8663.5419570000013</c:v>
                </c:pt>
                <c:pt idx="12">
                  <c:v>0</c:v>
                </c:pt>
                <c:pt idx="13">
                  <c:v>5312.7013639999996</c:v>
                </c:pt>
                <c:pt idx="14">
                  <c:v>1506.995508</c:v>
                </c:pt>
              </c:numCache>
            </c:numRef>
          </c:val>
          <c:extLst>
            <c:ext xmlns:c16="http://schemas.microsoft.com/office/drawing/2014/chart" uri="{C3380CC4-5D6E-409C-BE32-E72D297353CC}">
              <c16:uniqueId val="{00000001-4E72-4342-B979-186ADAF0EEC5}"/>
            </c:ext>
          </c:extLst>
        </c:ser>
        <c:ser>
          <c:idx val="0"/>
          <c:order val="2"/>
          <c:spPr>
            <a:solidFill>
              <a:srgbClr val="0D467C"/>
            </a:solidFill>
            <a:ln>
              <a:solidFill>
                <a:schemeClr val="tx2"/>
              </a:solidFill>
              <a:prstDash val="solid"/>
            </a:ln>
          </c:spPr>
          <c:invertIfNegative val="0"/>
          <c:cat>
            <c:strRef>
              <c:f>'Figure 3'!$A$17:$A$31</c:f>
              <c:strCache>
                <c:ptCount val="15"/>
                <c:pt idx="0">
                  <c:v>Health</c:v>
                </c:pt>
                <c:pt idx="1">
                  <c:v>Refugees in donor countries</c:v>
                </c:pt>
                <c:pt idx="2">
                  <c:v>Humanitarian</c:v>
                </c:pt>
                <c:pt idx="3">
                  <c:v>Infrastructure</c:v>
                </c:pt>
                <c:pt idx="4">
                  <c:v>Governance and security</c:v>
                </c:pt>
                <c:pt idx="5">
                  <c:v>Other</c:v>
                </c:pt>
                <c:pt idx="6">
                  <c:v>Education</c:v>
                </c:pt>
                <c:pt idx="7">
                  <c:v>General budget support</c:v>
                </c:pt>
                <c:pt idx="8">
                  <c:v>Business and industry</c:v>
                </c:pt>
                <c:pt idx="9">
                  <c:v>Agriculture and food security</c:v>
                </c:pt>
                <c:pt idx="10">
                  <c:v>Administrative costs of donors</c:v>
                </c:pt>
                <c:pt idx="11">
                  <c:v>Other social services</c:v>
                </c:pt>
                <c:pt idx="12">
                  <c:v>Water and sanitation</c:v>
                </c:pt>
                <c:pt idx="13">
                  <c:v>Environment</c:v>
                </c:pt>
                <c:pt idx="14">
                  <c:v>Debt relief</c:v>
                </c:pt>
              </c:strCache>
            </c:strRef>
          </c:cat>
          <c:val>
            <c:numRef>
              <c:f>'Figure 3'!$E$17:$E$31</c:f>
              <c:numCache>
                <c:formatCode>0</c:formatCode>
                <c:ptCount val="15"/>
                <c:pt idx="0">
                  <c:v>35288.511169000005</c:v>
                </c:pt>
                <c:pt idx="1">
                  <c:v>12882.622393</c:v>
                </c:pt>
                <c:pt idx="2">
                  <c:v>27834.757099999999</c:v>
                </c:pt>
                <c:pt idx="3">
                  <c:v>22922.711664999999</c:v>
                </c:pt>
                <c:pt idx="4">
                  <c:v>21525.376591999997</c:v>
                </c:pt>
                <c:pt idx="5">
                  <c:v>15458.217543999997</c:v>
                </c:pt>
                <c:pt idx="6">
                  <c:v>13991.491151</c:v>
                </c:pt>
                <c:pt idx="7">
                  <c:v>8711.1074750000007</c:v>
                </c:pt>
                <c:pt idx="8">
                  <c:v>13929.699653999998</c:v>
                </c:pt>
                <c:pt idx="9">
                  <c:v>11100.681448000001</c:v>
                </c:pt>
                <c:pt idx="10">
                  <c:v>10971.882040999999</c:v>
                </c:pt>
                <c:pt idx="11">
                  <c:v>8317.1740129999998</c:v>
                </c:pt>
                <c:pt idx="12">
                  <c:v>6329.9386589999995</c:v>
                </c:pt>
                <c:pt idx="13">
                  <c:v>4614.6315099999993</c:v>
                </c:pt>
                <c:pt idx="14">
                  <c:v>375.21005400000001</c:v>
                </c:pt>
              </c:numCache>
            </c:numRef>
          </c:val>
          <c:extLst>
            <c:ext xmlns:c16="http://schemas.microsoft.com/office/drawing/2014/chart" uri="{C3380CC4-5D6E-409C-BE32-E72D297353CC}">
              <c16:uniqueId val="{00000002-4E72-4342-B979-186ADAF0EEC5}"/>
            </c:ext>
          </c:extLst>
        </c:ser>
        <c:dLbls>
          <c:showLegendKey val="0"/>
          <c:showVal val="0"/>
          <c:showCatName val="0"/>
          <c:showSerName val="0"/>
          <c:showPercent val="0"/>
          <c:showBubbleSize val="0"/>
        </c:dLbls>
        <c:gapWidth val="75"/>
        <c:overlap val="100"/>
        <c:axId val="87190528"/>
        <c:axId val="87192320"/>
      </c:barChart>
      <c:catAx>
        <c:axId val="87190528"/>
        <c:scaling>
          <c:orientation val="maxMin"/>
        </c:scaling>
        <c:delete val="0"/>
        <c:axPos val="l"/>
        <c:numFmt formatCode="General" sourceLinked="0"/>
        <c:majorTickMark val="none"/>
        <c:minorTickMark val="none"/>
        <c:tickLblPos val="nextTo"/>
        <c:spPr>
          <a:ln>
            <a:solidFill>
              <a:schemeClr val="bg2"/>
            </a:solidFill>
          </a:ln>
        </c:spPr>
        <c:crossAx val="87192320"/>
        <c:crosses val="autoZero"/>
        <c:auto val="1"/>
        <c:lblAlgn val="ctr"/>
        <c:lblOffset val="100"/>
        <c:noMultiLvlLbl val="0"/>
      </c:catAx>
      <c:valAx>
        <c:axId val="87192320"/>
        <c:scaling>
          <c:orientation val="minMax"/>
        </c:scaling>
        <c:delete val="0"/>
        <c:axPos val="t"/>
        <c:majorGridlines>
          <c:spPr>
            <a:ln>
              <a:prstDash val="dash"/>
            </a:ln>
          </c:spPr>
        </c:majorGridlines>
        <c:title>
          <c:tx>
            <c:rich>
              <a:bodyPr/>
              <a:lstStyle/>
              <a:p>
                <a:pPr>
                  <a:defRPr b="0"/>
                </a:pPr>
                <a:r>
                  <a:rPr lang="en-GB" b="0"/>
                  <a:t>US$ billions</a:t>
                </a:r>
              </a:p>
            </c:rich>
          </c:tx>
          <c:overlay val="0"/>
        </c:title>
        <c:numFmt formatCode="#,##0" sourceLinked="0"/>
        <c:majorTickMark val="none"/>
        <c:minorTickMark val="none"/>
        <c:tickLblPos val="nextTo"/>
        <c:spPr>
          <a:ln>
            <a:solidFill>
              <a:schemeClr val="bg1"/>
            </a:solidFill>
          </a:ln>
        </c:spPr>
        <c:crossAx val="87190528"/>
        <c:crosses val="autoZero"/>
        <c:crossBetween val="between"/>
        <c:dispUnits>
          <c:builtInUnit val="thousands"/>
        </c:dispUnits>
      </c:valAx>
    </c:plotArea>
    <c:legend>
      <c:legendPos val="r"/>
      <c:legendEntry>
        <c:idx val="2"/>
        <c:delete val="1"/>
      </c:legendEntry>
      <c:layout>
        <c:manualLayout>
          <c:xMode val="edge"/>
          <c:yMode val="edge"/>
          <c:x val="0.69505182600863691"/>
          <c:y val="0.44572133991725604"/>
          <c:w val="0.25829720075182777"/>
          <c:h val="8.9660086236402745E-2"/>
        </c:manualLayout>
      </c:layout>
      <c:overlay val="0"/>
      <c:spPr>
        <a:solidFill>
          <a:schemeClr val="bg1"/>
        </a:solidFill>
      </c:sp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0D467C"/>
              </a:solidFill>
              <a:round/>
            </a:ln>
            <a:effectLst/>
          </c:spPr>
          <c:marker>
            <c:symbol val="circle"/>
            <c:size val="5"/>
            <c:spPr>
              <a:solidFill>
                <a:srgbClr val="0D467C"/>
              </a:solidFill>
              <a:ln w="9525">
                <a:solidFill>
                  <a:srgbClr val="0D467C"/>
                </a:solidFill>
              </a:ln>
              <a:effectLst/>
            </c:spPr>
          </c:marker>
          <c:dLbls>
            <c:dLbl>
              <c:idx val="10"/>
              <c:layout>
                <c:manualLayout>
                  <c:x val="-3.4613735783027323E-2"/>
                  <c:y val="-7.02431466899971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28-4611-A642-5275135ED5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4'!$B$13:$L$13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4'!$B$14:$L$14</c:f>
              <c:numCache>
                <c:formatCode>0%</c:formatCode>
                <c:ptCount val="11"/>
                <c:pt idx="0">
                  <c:v>0.30788181856681363</c:v>
                </c:pt>
                <c:pt idx="1">
                  <c:v>0.34611533247216109</c:v>
                </c:pt>
                <c:pt idx="2">
                  <c:v>0.30374489363568846</c:v>
                </c:pt>
                <c:pt idx="3">
                  <c:v>0.29554801516941903</c:v>
                </c:pt>
                <c:pt idx="4">
                  <c:v>0.28216702965088369</c:v>
                </c:pt>
                <c:pt idx="5">
                  <c:v>0.30276235153798753</c:v>
                </c:pt>
                <c:pt idx="6">
                  <c:v>0.31314394931227196</c:v>
                </c:pt>
                <c:pt idx="7">
                  <c:v>0.32142096323967206</c:v>
                </c:pt>
                <c:pt idx="8">
                  <c:v>0.33119312506835397</c:v>
                </c:pt>
                <c:pt idx="9">
                  <c:v>0.31037515734305382</c:v>
                </c:pt>
                <c:pt idx="10">
                  <c:v>0.24126660602040984</c:v>
                </c:pt>
              </c:numCache>
            </c:numRef>
          </c:val>
          <c:smooth val="0"/>
          <c:extLst>
            <c:ext xmlns:c16="http://schemas.microsoft.com/office/drawing/2014/chart" uri="{C3380CC4-5D6E-409C-BE32-E72D297353CC}">
              <c16:uniqueId val="{00000001-AB28-4611-A642-5275135ED508}"/>
            </c:ext>
          </c:extLst>
        </c:ser>
        <c:dLbls>
          <c:showLegendKey val="0"/>
          <c:showVal val="0"/>
          <c:showCatName val="0"/>
          <c:showSerName val="0"/>
          <c:showPercent val="0"/>
          <c:showBubbleSize val="0"/>
        </c:dLbls>
        <c:marker val="1"/>
        <c:smooth val="0"/>
        <c:axId val="307070912"/>
        <c:axId val="540392064"/>
      </c:lineChart>
      <c:catAx>
        <c:axId val="30707091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0392064"/>
        <c:crosses val="autoZero"/>
        <c:auto val="1"/>
        <c:lblAlgn val="ctr"/>
        <c:lblOffset val="100"/>
        <c:noMultiLvlLbl val="0"/>
      </c:catAx>
      <c:valAx>
        <c:axId val="540392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aseline="0"/>
                  <a:t>% of total ODA</a:t>
                </a:r>
                <a:endParaRPr lang="en-GB"/>
              </a:p>
            </c:rich>
          </c:tx>
          <c:layout>
            <c:manualLayout>
              <c:xMode val="edge"/>
              <c:yMode val="edge"/>
              <c:x val="8.241758241758242E-3"/>
              <c:y val="0.3029629629629629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7070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5'!$A$14</c:f>
              <c:strCache>
                <c:ptCount val="1"/>
                <c:pt idx="0">
                  <c:v>Mitigation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5'!$B$13:$L$13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5'!$B$14:$L$14</c:f>
              <c:numCache>
                <c:formatCode>0</c:formatCode>
                <c:ptCount val="11"/>
                <c:pt idx="0">
                  <c:v>5.8710172230000133</c:v>
                </c:pt>
                <c:pt idx="1">
                  <c:v>7.3745485470000034</c:v>
                </c:pt>
                <c:pt idx="2">
                  <c:v>6.7598411430000009</c:v>
                </c:pt>
                <c:pt idx="3">
                  <c:v>8.1682372789999853</c:v>
                </c:pt>
                <c:pt idx="4">
                  <c:v>9.0418746499999934</c:v>
                </c:pt>
                <c:pt idx="5">
                  <c:v>11.00283529499997</c:v>
                </c:pt>
                <c:pt idx="6">
                  <c:v>12.501916234999957</c:v>
                </c:pt>
                <c:pt idx="7">
                  <c:v>14.079526384999976</c:v>
                </c:pt>
                <c:pt idx="8">
                  <c:v>12.449684902000042</c:v>
                </c:pt>
                <c:pt idx="9">
                  <c:v>11.422121787000021</c:v>
                </c:pt>
                <c:pt idx="10">
                  <c:v>15.872125715000111</c:v>
                </c:pt>
              </c:numCache>
            </c:numRef>
          </c:val>
          <c:extLst>
            <c:ext xmlns:c16="http://schemas.microsoft.com/office/drawing/2014/chart" uri="{C3380CC4-5D6E-409C-BE32-E72D297353CC}">
              <c16:uniqueId val="{00000000-65B8-40F6-8724-2E388818FF26}"/>
            </c:ext>
          </c:extLst>
        </c:ser>
        <c:ser>
          <c:idx val="1"/>
          <c:order val="1"/>
          <c:tx>
            <c:strRef>
              <c:f>'Figure 5'!$A$15</c:f>
              <c:strCache>
                <c:ptCount val="1"/>
                <c:pt idx="0">
                  <c:v>Both</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5'!$B$13:$L$13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5'!$B$15:$L$15</c:f>
              <c:numCache>
                <c:formatCode>0</c:formatCode>
                <c:ptCount val="11"/>
                <c:pt idx="0">
                  <c:v>1.8282992380000012</c:v>
                </c:pt>
                <c:pt idx="1">
                  <c:v>3.0794703339999985</c:v>
                </c:pt>
                <c:pt idx="2">
                  <c:v>3.4477232609999962</c:v>
                </c:pt>
                <c:pt idx="3">
                  <c:v>4.8167509389999896</c:v>
                </c:pt>
                <c:pt idx="4">
                  <c:v>5.3473086090000068</c:v>
                </c:pt>
                <c:pt idx="5">
                  <c:v>4.8791658589999578</c:v>
                </c:pt>
                <c:pt idx="6">
                  <c:v>4.1614185199999989</c:v>
                </c:pt>
                <c:pt idx="7">
                  <c:v>4.7066820859999767</c:v>
                </c:pt>
                <c:pt idx="8">
                  <c:v>5.3712822150000044</c:v>
                </c:pt>
                <c:pt idx="9">
                  <c:v>4.6926309939999822</c:v>
                </c:pt>
                <c:pt idx="10">
                  <c:v>9.3056608540000738</c:v>
                </c:pt>
              </c:numCache>
            </c:numRef>
          </c:val>
          <c:extLst>
            <c:ext xmlns:c16="http://schemas.microsoft.com/office/drawing/2014/chart" uri="{C3380CC4-5D6E-409C-BE32-E72D297353CC}">
              <c16:uniqueId val="{00000001-65B8-40F6-8724-2E388818FF26}"/>
            </c:ext>
          </c:extLst>
        </c:ser>
        <c:ser>
          <c:idx val="2"/>
          <c:order val="2"/>
          <c:tx>
            <c:strRef>
              <c:f>'Figure 5'!$A$16</c:f>
              <c:strCache>
                <c:ptCount val="1"/>
                <c:pt idx="0">
                  <c:v>Adaptation</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5'!$B$13:$L$13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5'!$B$16:$L$16</c:f>
              <c:numCache>
                <c:formatCode>0</c:formatCode>
                <c:ptCount val="11"/>
                <c:pt idx="0">
                  <c:v>3.1625510019999878</c:v>
                </c:pt>
                <c:pt idx="1">
                  <c:v>4.4948676790000004</c:v>
                </c:pt>
                <c:pt idx="2">
                  <c:v>4.2881197990000084</c:v>
                </c:pt>
                <c:pt idx="3">
                  <c:v>5.4853021200000036</c:v>
                </c:pt>
                <c:pt idx="4">
                  <c:v>5.6663479599999738</c:v>
                </c:pt>
                <c:pt idx="5">
                  <c:v>6.1848126839999518</c:v>
                </c:pt>
                <c:pt idx="6">
                  <c:v>6.8253714080000218</c:v>
                </c:pt>
                <c:pt idx="7">
                  <c:v>7.962540071999995</c:v>
                </c:pt>
                <c:pt idx="8">
                  <c:v>10.583970458000023</c:v>
                </c:pt>
                <c:pt idx="9">
                  <c:v>13.298941291999991</c:v>
                </c:pt>
                <c:pt idx="10">
                  <c:v>13.881887598999899</c:v>
                </c:pt>
              </c:numCache>
            </c:numRef>
          </c:val>
          <c:extLst>
            <c:ext xmlns:c16="http://schemas.microsoft.com/office/drawing/2014/chart" uri="{C3380CC4-5D6E-409C-BE32-E72D297353CC}">
              <c16:uniqueId val="{00000002-65B8-40F6-8724-2E388818FF26}"/>
            </c:ext>
          </c:extLst>
        </c:ser>
        <c:dLbls>
          <c:dLblPos val="ctr"/>
          <c:showLegendKey val="0"/>
          <c:showVal val="1"/>
          <c:showCatName val="0"/>
          <c:showSerName val="0"/>
          <c:showPercent val="0"/>
          <c:showBubbleSize val="0"/>
        </c:dLbls>
        <c:gapWidth val="100"/>
        <c:overlap val="100"/>
        <c:axId val="1946073136"/>
        <c:axId val="461488608"/>
      </c:barChart>
      <c:catAx>
        <c:axId val="194607313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61488608"/>
        <c:crosses val="autoZero"/>
        <c:auto val="1"/>
        <c:lblAlgn val="ctr"/>
        <c:lblOffset val="100"/>
        <c:noMultiLvlLbl val="0"/>
      </c:catAx>
      <c:valAx>
        <c:axId val="461488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a:t>
                </a:r>
              </a:p>
            </c:rich>
          </c:tx>
          <c:layout>
            <c:manualLayout>
              <c:xMode val="edge"/>
              <c:yMode val="edge"/>
              <c:x val="4.2854081851296339E-3"/>
              <c:y val="0.312022807493890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46073136"/>
        <c:crosses val="autoZero"/>
        <c:crossBetween val="between"/>
      </c:valAx>
      <c:spPr>
        <a:noFill/>
        <a:ln>
          <a:noFill/>
        </a:ln>
        <a:effectLst/>
      </c:spPr>
    </c:plotArea>
    <c:legend>
      <c:legendPos val="r"/>
      <c:layout>
        <c:manualLayout>
          <c:xMode val="edge"/>
          <c:yMode val="edge"/>
          <c:x val="0.86269484688101583"/>
          <c:y val="0.14172721513259121"/>
          <c:w val="0.12444892856359528"/>
          <c:h val="0.757924518055932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6'!$A$13</c:f>
              <c:strCache>
                <c:ptCount val="1"/>
                <c:pt idx="0">
                  <c:v>Grant</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6'!$B$12:$L$12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6'!$B$13:$L$13</c:f>
              <c:numCache>
                <c:formatCode>0</c:formatCode>
                <c:ptCount val="11"/>
                <c:pt idx="0">
                  <c:v>4.7412613260000018</c:v>
                </c:pt>
                <c:pt idx="1">
                  <c:v>6.039864884999993</c:v>
                </c:pt>
                <c:pt idx="2">
                  <c:v>5.926009146999986</c:v>
                </c:pt>
                <c:pt idx="3">
                  <c:v>6.6227894069999715</c:v>
                </c:pt>
                <c:pt idx="4">
                  <c:v>7.4806845170000136</c:v>
                </c:pt>
                <c:pt idx="5">
                  <c:v>7.222825791999945</c:v>
                </c:pt>
                <c:pt idx="6">
                  <c:v>8.1922391960000009</c:v>
                </c:pt>
                <c:pt idx="7">
                  <c:v>8.8012278309999488</c:v>
                </c:pt>
                <c:pt idx="8">
                  <c:v>7.8249498380000286</c:v>
                </c:pt>
                <c:pt idx="9">
                  <c:v>7.1760944889999685</c:v>
                </c:pt>
                <c:pt idx="10">
                  <c:v>10.228500503000131</c:v>
                </c:pt>
              </c:numCache>
            </c:numRef>
          </c:val>
          <c:extLst>
            <c:ext xmlns:c16="http://schemas.microsoft.com/office/drawing/2014/chart" uri="{C3380CC4-5D6E-409C-BE32-E72D297353CC}">
              <c16:uniqueId val="{00000000-A1E2-48B4-99B4-062CBB8D41F6}"/>
            </c:ext>
          </c:extLst>
        </c:ser>
        <c:ser>
          <c:idx val="1"/>
          <c:order val="1"/>
          <c:tx>
            <c:strRef>
              <c:f>'Figure 6'!$A$14</c:f>
              <c:strCache>
                <c:ptCount val="1"/>
                <c:pt idx="0">
                  <c:v>Loan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6'!$B$12:$L$12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6'!$B$14:$L$14</c:f>
              <c:numCache>
                <c:formatCode>0</c:formatCode>
                <c:ptCount val="11"/>
                <c:pt idx="0">
                  <c:v>2.7557891930000009</c:v>
                </c:pt>
                <c:pt idx="1">
                  <c:v>4.3165394579999985</c:v>
                </c:pt>
                <c:pt idx="2">
                  <c:v>4.1724624889999999</c:v>
                </c:pt>
                <c:pt idx="3">
                  <c:v>6.2711648310000037</c:v>
                </c:pt>
                <c:pt idx="4">
                  <c:v>6.7631248220000009</c:v>
                </c:pt>
                <c:pt idx="5">
                  <c:v>8.471415139000003</c:v>
                </c:pt>
                <c:pt idx="6">
                  <c:v>8.1999811059999956</c:v>
                </c:pt>
                <c:pt idx="7">
                  <c:v>9.5777422200000064</c:v>
                </c:pt>
                <c:pt idx="8">
                  <c:v>9.472259897999999</c:v>
                </c:pt>
                <c:pt idx="9">
                  <c:v>8.5381711679999963</c:v>
                </c:pt>
                <c:pt idx="10">
                  <c:v>14.351598812999995</c:v>
                </c:pt>
              </c:numCache>
            </c:numRef>
          </c:val>
          <c:extLst>
            <c:ext xmlns:c16="http://schemas.microsoft.com/office/drawing/2014/chart" uri="{C3380CC4-5D6E-409C-BE32-E72D297353CC}">
              <c16:uniqueId val="{00000001-A1E2-48B4-99B4-062CBB8D41F6}"/>
            </c:ext>
          </c:extLst>
        </c:ser>
        <c:ser>
          <c:idx val="2"/>
          <c:order val="2"/>
          <c:tx>
            <c:strRef>
              <c:f>'Figure 6'!$A$15</c:f>
              <c:strCache>
                <c:ptCount val="1"/>
                <c:pt idx="0">
                  <c:v>Equity</c:v>
                </c:pt>
              </c:strCache>
            </c:strRef>
          </c:tx>
          <c:spPr>
            <a:solidFill>
              <a:schemeClr val="accent5">
                <a:lumMod val="75000"/>
              </a:schemeClr>
            </a:solidFill>
            <a:ln>
              <a:noFill/>
            </a:ln>
            <a:effectLst/>
          </c:spPr>
          <c:invertIfNegative val="0"/>
          <c:dLbls>
            <c:delete val="1"/>
          </c:dLbls>
          <c:cat>
            <c:numRef>
              <c:f>'Figure 6'!$B$12:$L$12</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6'!$B$15:$L$15</c:f>
              <c:numCache>
                <c:formatCode>0</c:formatCode>
                <c:ptCount val="11"/>
                <c:pt idx="0">
                  <c:v>0.20226594200000006</c:v>
                </c:pt>
                <c:pt idx="1">
                  <c:v>9.7614538000000028E-2</c:v>
                </c:pt>
                <c:pt idx="2">
                  <c:v>0.10909276800000001</c:v>
                </c:pt>
                <c:pt idx="3">
                  <c:v>9.103398E-2</c:v>
                </c:pt>
                <c:pt idx="4">
                  <c:v>0.14537392000000002</c:v>
                </c:pt>
                <c:pt idx="5">
                  <c:v>0.18776022300000003</c:v>
                </c:pt>
                <c:pt idx="6">
                  <c:v>0.27111445300000003</c:v>
                </c:pt>
                <c:pt idx="7">
                  <c:v>0.40723842000000016</c:v>
                </c:pt>
                <c:pt idx="8">
                  <c:v>0.52375738100000013</c:v>
                </c:pt>
                <c:pt idx="9">
                  <c:v>0.40048712399999986</c:v>
                </c:pt>
                <c:pt idx="10">
                  <c:v>0.5976872529999997</c:v>
                </c:pt>
              </c:numCache>
            </c:numRef>
          </c:val>
          <c:extLst>
            <c:ext xmlns:c16="http://schemas.microsoft.com/office/drawing/2014/chart" uri="{C3380CC4-5D6E-409C-BE32-E72D297353CC}">
              <c16:uniqueId val="{00000002-A1E2-48B4-99B4-062CBB8D41F6}"/>
            </c:ext>
          </c:extLst>
        </c:ser>
        <c:dLbls>
          <c:dLblPos val="ctr"/>
          <c:showLegendKey val="0"/>
          <c:showVal val="1"/>
          <c:showCatName val="0"/>
          <c:showSerName val="0"/>
          <c:showPercent val="0"/>
          <c:showBubbleSize val="0"/>
        </c:dLbls>
        <c:gapWidth val="100"/>
        <c:overlap val="100"/>
        <c:axId val="213857504"/>
        <c:axId val="787150624"/>
      </c:barChart>
      <c:catAx>
        <c:axId val="21385750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87150624"/>
        <c:crosses val="autoZero"/>
        <c:auto val="1"/>
        <c:lblAlgn val="ctr"/>
        <c:lblOffset val="100"/>
        <c:noMultiLvlLbl val="0"/>
      </c:catAx>
      <c:valAx>
        <c:axId val="787150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a:t>
                </a:r>
              </a:p>
            </c:rich>
          </c:tx>
          <c:layout>
            <c:manualLayout>
              <c:xMode val="edge"/>
              <c:yMode val="edge"/>
              <c:x val="1.1848341232227487E-2"/>
              <c:y val="0.335011313241017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38575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16065576069011"/>
          <c:y val="5.0652334630279655E-2"/>
          <c:w val="0.70507725553565359"/>
          <c:h val="0.71891072462570027"/>
        </c:manualLayout>
      </c:layout>
      <c:barChart>
        <c:barDir val="col"/>
        <c:grouping val="stacked"/>
        <c:varyColors val="0"/>
        <c:ser>
          <c:idx val="2"/>
          <c:order val="0"/>
          <c:tx>
            <c:strRef>
              <c:f>'Figure 7'!$A$17</c:f>
              <c:strCache>
                <c:ptCount val="1"/>
                <c:pt idx="0">
                  <c:v>Principal</c:v>
                </c:pt>
              </c:strCache>
            </c:strRef>
          </c:tx>
          <c:spPr>
            <a:solidFill>
              <a:srgbClr val="0D467C"/>
            </a:solidFill>
            <a:ln>
              <a:noFill/>
            </a:ln>
            <a:effectLst/>
          </c:spPr>
          <c:invertIfNegative val="0"/>
          <c:dLbls>
            <c:dLbl>
              <c:idx val="4"/>
              <c:layout>
                <c:manualLayout>
                  <c:x val="-5.0948928813685082E-17"/>
                  <c:y val="8.433869979514683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2F5-42C3-9CA6-3057F75D180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7'!$B$14:$L$14</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7'!$B$17:$L$17</c:f>
              <c:numCache>
                <c:formatCode>0</c:formatCode>
                <c:ptCount val="11"/>
                <c:pt idx="0">
                  <c:v>3961.154955</c:v>
                </c:pt>
                <c:pt idx="1">
                  <c:v>4369.8206499999997</c:v>
                </c:pt>
                <c:pt idx="2">
                  <c:v>5201.9161779999995</c:v>
                </c:pt>
                <c:pt idx="3">
                  <c:v>4778.274316</c:v>
                </c:pt>
                <c:pt idx="4">
                  <c:v>5184.498552</c:v>
                </c:pt>
                <c:pt idx="5">
                  <c:v>4815.7638889999998</c:v>
                </c:pt>
                <c:pt idx="6">
                  <c:v>4422.2460799999999</c:v>
                </c:pt>
                <c:pt idx="7">
                  <c:v>4968.2610019999993</c:v>
                </c:pt>
                <c:pt idx="8">
                  <c:v>5411.1743160000005</c:v>
                </c:pt>
                <c:pt idx="9">
                  <c:v>4993.3606209999998</c:v>
                </c:pt>
                <c:pt idx="10">
                  <c:v>5265.2410179999997</c:v>
                </c:pt>
              </c:numCache>
            </c:numRef>
          </c:val>
          <c:extLst>
            <c:ext xmlns:c16="http://schemas.microsoft.com/office/drawing/2014/chart" uri="{C3380CC4-5D6E-409C-BE32-E72D297353CC}">
              <c16:uniqueId val="{00000000-02F5-42C3-9CA6-3057F75D180F}"/>
            </c:ext>
          </c:extLst>
        </c:ser>
        <c:ser>
          <c:idx val="1"/>
          <c:order val="1"/>
          <c:tx>
            <c:strRef>
              <c:f>'Figure 7'!$A$16</c:f>
              <c:strCache>
                <c:ptCount val="1"/>
                <c:pt idx="0">
                  <c:v>Significant</c:v>
                </c:pt>
              </c:strCache>
            </c:strRef>
          </c:tx>
          <c:spPr>
            <a:solidFill>
              <a:srgbClr val="88BA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7'!$B$14:$L$14</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7'!$B$16:$L$16</c:f>
              <c:numCache>
                <c:formatCode>0</c:formatCode>
                <c:ptCount val="11"/>
                <c:pt idx="0">
                  <c:v>22350.450220999999</c:v>
                </c:pt>
                <c:pt idx="1">
                  <c:v>23423.468442000005</c:v>
                </c:pt>
                <c:pt idx="2">
                  <c:v>25814.546221999997</c:v>
                </c:pt>
                <c:pt idx="3">
                  <c:v>27114.184132000002</c:v>
                </c:pt>
                <c:pt idx="4">
                  <c:v>30745.501777999998</c:v>
                </c:pt>
                <c:pt idx="5">
                  <c:v>32682.507311999998</c:v>
                </c:pt>
                <c:pt idx="6">
                  <c:v>35756.264944000002</c:v>
                </c:pt>
                <c:pt idx="7">
                  <c:v>38542.851996999998</c:v>
                </c:pt>
                <c:pt idx="8">
                  <c:v>40990.085329000009</c:v>
                </c:pt>
                <c:pt idx="9">
                  <c:v>42417.540754000001</c:v>
                </c:pt>
                <c:pt idx="10">
                  <c:v>44903.133753000009</c:v>
                </c:pt>
              </c:numCache>
            </c:numRef>
          </c:val>
          <c:extLst>
            <c:ext xmlns:c16="http://schemas.microsoft.com/office/drawing/2014/chart" uri="{C3380CC4-5D6E-409C-BE32-E72D297353CC}">
              <c16:uniqueId val="{00000001-02F5-42C3-9CA6-3057F75D180F}"/>
            </c:ext>
          </c:extLst>
        </c:ser>
        <c:dLbls>
          <c:showLegendKey val="0"/>
          <c:showVal val="0"/>
          <c:showCatName val="0"/>
          <c:showSerName val="0"/>
          <c:showPercent val="0"/>
          <c:showBubbleSize val="0"/>
        </c:dLbls>
        <c:gapWidth val="50"/>
        <c:overlap val="100"/>
        <c:axId val="175464959"/>
        <c:axId val="97221935"/>
      </c:barChart>
      <c:lineChart>
        <c:grouping val="standard"/>
        <c:varyColors val="0"/>
        <c:ser>
          <c:idx val="0"/>
          <c:order val="2"/>
          <c:tx>
            <c:strRef>
              <c:f>'Figure 7'!$A$22</c:f>
              <c:strCache>
                <c:ptCount val="1"/>
                <c:pt idx="0">
                  <c:v>Gender Marked total</c:v>
                </c:pt>
              </c:strCache>
            </c:strRef>
          </c:tx>
          <c:spPr>
            <a:ln w="28575" cap="rnd">
              <a:noFill/>
              <a:round/>
            </a:ln>
            <a:effectLst/>
          </c:spPr>
          <c:marker>
            <c:symbol val="none"/>
          </c:marker>
          <c:dLbls>
            <c:dLbl>
              <c:idx val="0"/>
              <c:layout>
                <c:manualLayout>
                  <c:x val="-3.9032088259162594E-2"/>
                  <c:y val="-3.74886224084375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F5-42C3-9CA6-3057F75D180F}"/>
                </c:ext>
              </c:extLst>
            </c:dLbl>
            <c:dLbl>
              <c:idx val="1"/>
              <c:layout>
                <c:manualLayout>
                  <c:x val="-3.9032088259162614E-2"/>
                  <c:y val="-3.2901466445134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F5-42C3-9CA6-3057F75D180F}"/>
                </c:ext>
              </c:extLst>
            </c:dLbl>
            <c:dLbl>
              <c:idx val="2"/>
              <c:layout>
                <c:manualLayout>
                  <c:x val="-3.6246572938828381E-2"/>
                  <c:y val="-3.29014664451347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F5-42C3-9CA6-3057F75D180F}"/>
                </c:ext>
              </c:extLst>
            </c:dLbl>
            <c:dLbl>
              <c:idx val="3"/>
              <c:layout>
                <c:manualLayout>
                  <c:x val="-3.9032088259162594E-2"/>
                  <c:y val="-3.29014664451347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F5-42C3-9CA6-3057F75D180F}"/>
                </c:ext>
              </c:extLst>
            </c:dLbl>
            <c:dLbl>
              <c:idx val="4"/>
              <c:layout>
                <c:manualLayout>
                  <c:x val="-3.9032088259162594E-2"/>
                  <c:y val="-3.29014664451347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F5-42C3-9CA6-3057F75D180F}"/>
                </c:ext>
              </c:extLst>
            </c:dLbl>
            <c:dLbl>
              <c:idx val="5"/>
              <c:layout>
                <c:manualLayout>
                  <c:x val="-3.6246572938828332E-2"/>
                  <c:y val="-3.29014664451347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F5-42C3-9CA6-3057F75D180F}"/>
                </c:ext>
              </c:extLst>
            </c:dLbl>
            <c:dLbl>
              <c:idx val="6"/>
              <c:layout>
                <c:manualLayout>
                  <c:x val="-4.1817603579496952E-2"/>
                  <c:y val="-3.29014664451347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F5-42C3-9CA6-3057F75D180F}"/>
                </c:ext>
              </c:extLst>
            </c:dLbl>
            <c:dLbl>
              <c:idx val="7"/>
              <c:layout>
                <c:manualLayout>
                  <c:x val="-3.9032088259162691E-2"/>
                  <c:y val="-3.7488622408437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2F5-42C3-9CA6-3057F75D180F}"/>
                </c:ext>
              </c:extLst>
            </c:dLbl>
            <c:dLbl>
              <c:idx val="8"/>
              <c:layout>
                <c:manualLayout>
                  <c:x val="-3.6246572938828332E-2"/>
                  <c:y val="-3.29014664451347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2F5-42C3-9CA6-3057F75D180F}"/>
                </c:ext>
              </c:extLst>
            </c:dLbl>
            <c:dLbl>
              <c:idx val="9"/>
              <c:layout>
                <c:manualLayout>
                  <c:x val="-3.6076152040883575E-2"/>
                  <c:y val="-3.32485732861373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F5-42C3-9CA6-3057F75D180F}"/>
                </c:ext>
              </c:extLst>
            </c:dLbl>
            <c:dLbl>
              <c:idx val="10"/>
              <c:layout>
                <c:manualLayout>
                  <c:x val="-3.8986836063332711E-2"/>
                  <c:y val="-3.763247289628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2F5-42C3-9CA6-3057F75D18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7'!$B$22:$L$22</c:f>
              <c:numCache>
                <c:formatCode>0</c:formatCode>
                <c:ptCount val="11"/>
                <c:pt idx="0">
                  <c:v>26311.605175999997</c:v>
                </c:pt>
                <c:pt idx="1">
                  <c:v>27793.289092000006</c:v>
                </c:pt>
                <c:pt idx="2">
                  <c:v>31016.462399999997</c:v>
                </c:pt>
                <c:pt idx="3">
                  <c:v>31892.458448000001</c:v>
                </c:pt>
                <c:pt idx="4">
                  <c:v>35930.000329999995</c:v>
                </c:pt>
                <c:pt idx="5">
                  <c:v>37498.271200999996</c:v>
                </c:pt>
                <c:pt idx="6">
                  <c:v>40178.511023999999</c:v>
                </c:pt>
                <c:pt idx="7">
                  <c:v>43511.112998999997</c:v>
                </c:pt>
                <c:pt idx="8">
                  <c:v>46401.259645000013</c:v>
                </c:pt>
                <c:pt idx="9">
                  <c:v>47410.901375000001</c:v>
                </c:pt>
                <c:pt idx="10">
                  <c:v>50168.37477100001</c:v>
                </c:pt>
              </c:numCache>
            </c:numRef>
          </c:val>
          <c:smooth val="0"/>
          <c:extLst>
            <c:ext xmlns:c16="http://schemas.microsoft.com/office/drawing/2014/chart" uri="{C3380CC4-5D6E-409C-BE32-E72D297353CC}">
              <c16:uniqueId val="{0000000D-02F5-42C3-9CA6-3057F75D180F}"/>
            </c:ext>
          </c:extLst>
        </c:ser>
        <c:dLbls>
          <c:showLegendKey val="0"/>
          <c:showVal val="0"/>
          <c:showCatName val="0"/>
          <c:showSerName val="0"/>
          <c:showPercent val="0"/>
          <c:showBubbleSize val="0"/>
        </c:dLbls>
        <c:marker val="1"/>
        <c:smooth val="0"/>
        <c:axId val="175464959"/>
        <c:axId val="97221935"/>
      </c:lineChart>
      <c:lineChart>
        <c:grouping val="standard"/>
        <c:varyColors val="0"/>
        <c:ser>
          <c:idx val="3"/>
          <c:order val="3"/>
          <c:tx>
            <c:strRef>
              <c:f>'Figure 7'!$A$23</c:f>
              <c:strCache>
                <c:ptCount val="1"/>
                <c:pt idx="0">
                  <c:v>Gender marked ODA % of total</c:v>
                </c:pt>
              </c:strCache>
            </c:strRef>
          </c:tx>
          <c:spPr>
            <a:ln w="25400" cap="rnd">
              <a:solidFill>
                <a:srgbClr val="C3105A"/>
              </a:solidFill>
              <a:prstDash val="sysDash"/>
              <a:round/>
            </a:ln>
            <a:effectLst/>
          </c:spPr>
          <c:marker>
            <c:symbol val="circle"/>
            <c:size val="5"/>
            <c:spPr>
              <a:solidFill>
                <a:srgbClr val="C3105A"/>
              </a:solidFill>
              <a:ln w="9525">
                <a:solidFill>
                  <a:srgbClr val="C3105A"/>
                </a:solidFill>
                <a:prstDash val="sysDash"/>
              </a:ln>
              <a:effectLst/>
            </c:spPr>
          </c:marker>
          <c:dLbls>
            <c:dLbl>
              <c:idx val="10"/>
              <c:layout>
                <c:manualLayout>
                  <c:x val="-4.5921738459866732E-2"/>
                  <c:y val="-0.1297276267695231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F5-42C3-9CA6-3057F75D180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 7'!$B$23:$L$23</c:f>
              <c:numCache>
                <c:formatCode>0.0%</c:formatCode>
                <c:ptCount val="11"/>
                <c:pt idx="0">
                  <c:v>0.31492082169089147</c:v>
                </c:pt>
                <c:pt idx="1">
                  <c:v>0.31516024638208784</c:v>
                </c:pt>
                <c:pt idx="2">
                  <c:v>0.33455781637892823</c:v>
                </c:pt>
                <c:pt idx="3">
                  <c:v>0.3383216035192842</c:v>
                </c:pt>
                <c:pt idx="4">
                  <c:v>0.36508145242403028</c:v>
                </c:pt>
                <c:pt idx="5">
                  <c:v>0.36320764194716137</c:v>
                </c:pt>
                <c:pt idx="6">
                  <c:v>0.38849691505995992</c:v>
                </c:pt>
                <c:pt idx="7">
                  <c:v>0.41995649012429542</c:v>
                </c:pt>
                <c:pt idx="8">
                  <c:v>0.41865586092057672</c:v>
                </c:pt>
                <c:pt idx="9">
                  <c:v>0.41112616838497312</c:v>
                </c:pt>
                <c:pt idx="10">
                  <c:v>0.36922390008288553</c:v>
                </c:pt>
              </c:numCache>
            </c:numRef>
          </c:val>
          <c:smooth val="0"/>
          <c:extLst>
            <c:ext xmlns:c16="http://schemas.microsoft.com/office/drawing/2014/chart" uri="{C3380CC4-5D6E-409C-BE32-E72D297353CC}">
              <c16:uniqueId val="{0000000F-02F5-42C3-9CA6-3057F75D180F}"/>
            </c:ext>
          </c:extLst>
        </c:ser>
        <c:dLbls>
          <c:showLegendKey val="0"/>
          <c:showVal val="0"/>
          <c:showCatName val="0"/>
          <c:showSerName val="0"/>
          <c:showPercent val="0"/>
          <c:showBubbleSize val="0"/>
        </c:dLbls>
        <c:marker val="1"/>
        <c:smooth val="0"/>
        <c:axId val="175481327"/>
        <c:axId val="929350783"/>
      </c:lineChart>
      <c:catAx>
        <c:axId val="175464959"/>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1935"/>
        <c:crosses val="autoZero"/>
        <c:auto val="1"/>
        <c:lblAlgn val="ctr"/>
        <c:lblOffset val="100"/>
        <c:noMultiLvlLbl val="0"/>
      </c:catAx>
      <c:valAx>
        <c:axId val="972219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a:t>
                </a:r>
              </a:p>
            </c:rich>
          </c:tx>
          <c:layout>
            <c:manualLayout>
              <c:xMode val="edge"/>
              <c:yMode val="edge"/>
              <c:x val="0"/>
              <c:y val="1.851851851851851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5464959"/>
        <c:crosses val="autoZero"/>
        <c:crossBetween val="between"/>
        <c:dispUnits>
          <c:builtInUnit val="thousands"/>
        </c:dispUnits>
      </c:valAx>
      <c:valAx>
        <c:axId val="929350783"/>
        <c:scaling>
          <c:orientation val="minMax"/>
          <c:max val="0.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Gender</a:t>
                </a:r>
                <a:r>
                  <a:rPr lang="en-GB" baseline="0"/>
                  <a:t> marked ODA as a share of bilateral allocable total</a:t>
                </a:r>
                <a:endParaRPr lang="en-GB"/>
              </a:p>
            </c:rich>
          </c:tx>
          <c:layout>
            <c:manualLayout>
              <c:xMode val="edge"/>
              <c:yMode val="edge"/>
              <c:x val="0.91096685092555907"/>
              <c:y val="1.381427308098536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5481327"/>
        <c:crosses val="max"/>
        <c:crossBetween val="between"/>
      </c:valAx>
      <c:catAx>
        <c:axId val="175481327"/>
        <c:scaling>
          <c:orientation val="minMax"/>
        </c:scaling>
        <c:delete val="1"/>
        <c:axPos val="b"/>
        <c:majorTickMark val="out"/>
        <c:minorTickMark val="none"/>
        <c:tickLblPos val="nextTo"/>
        <c:crossAx val="929350783"/>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2.9000620427849851E-2"/>
          <c:y val="0.87249570977988899"/>
          <c:w val="0.93086939643236455"/>
          <c:h val="9.9875744058140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'Figure 8'!$A$17</c:f>
              <c:strCache>
                <c:ptCount val="1"/>
                <c:pt idx="0">
                  <c:v>Bilateral transfer grants</c:v>
                </c:pt>
              </c:strCache>
            </c:strRef>
          </c:tx>
          <c:spPr>
            <a:solidFill>
              <a:srgbClr val="0D46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8'!$B$15:$L$15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8'!$B$17:$L$17</c:f>
              <c:numCache>
                <c:formatCode>0</c:formatCode>
                <c:ptCount val="11"/>
                <c:pt idx="0">
                  <c:v>70699.146959000005</c:v>
                </c:pt>
                <c:pt idx="1">
                  <c:v>73940.013244999995</c:v>
                </c:pt>
                <c:pt idx="2">
                  <c:v>75205.422761000009</c:v>
                </c:pt>
                <c:pt idx="3">
                  <c:v>75146.55075200001</c:v>
                </c:pt>
                <c:pt idx="4">
                  <c:v>79585.172382000004</c:v>
                </c:pt>
                <c:pt idx="5">
                  <c:v>82560.260758000004</c:v>
                </c:pt>
                <c:pt idx="6">
                  <c:v>83113.518163000015</c:v>
                </c:pt>
                <c:pt idx="7">
                  <c:v>82924.014106000002</c:v>
                </c:pt>
                <c:pt idx="8">
                  <c:v>84356.607684000002</c:v>
                </c:pt>
                <c:pt idx="9">
                  <c:v>89365.755850000001</c:v>
                </c:pt>
                <c:pt idx="10">
                  <c:v>101523.72563700001</c:v>
                </c:pt>
              </c:numCache>
            </c:numRef>
          </c:val>
          <c:extLst>
            <c:ext xmlns:c16="http://schemas.microsoft.com/office/drawing/2014/chart" uri="{C3380CC4-5D6E-409C-BE32-E72D297353CC}">
              <c16:uniqueId val="{00000000-ADDC-459E-AF33-2404DAD60CB9}"/>
            </c:ext>
          </c:extLst>
        </c:ser>
        <c:ser>
          <c:idx val="0"/>
          <c:order val="1"/>
          <c:tx>
            <c:strRef>
              <c:f>'Figure 8'!$A$16</c:f>
              <c:strCache>
                <c:ptCount val="1"/>
                <c:pt idx="0">
                  <c:v>Bilateral transfer loans</c:v>
                </c:pt>
              </c:strCache>
            </c:strRef>
          </c:tx>
          <c:spPr>
            <a:solidFill>
              <a:srgbClr val="88BA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8'!$B$15:$L$15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8'!$B$16:$L$16</c:f>
              <c:numCache>
                <c:formatCode>0</c:formatCode>
                <c:ptCount val="11"/>
                <c:pt idx="0">
                  <c:v>13550.492849</c:v>
                </c:pt>
                <c:pt idx="1">
                  <c:v>17014.170991999999</c:v>
                </c:pt>
                <c:pt idx="2">
                  <c:v>17486.489530999999</c:v>
                </c:pt>
                <c:pt idx="3">
                  <c:v>19059.22523</c:v>
                </c:pt>
                <c:pt idx="4">
                  <c:v>18790.986299999997</c:v>
                </c:pt>
                <c:pt idx="5">
                  <c:v>21340.920260999999</c:v>
                </c:pt>
                <c:pt idx="6">
                  <c:v>20466.764991</c:v>
                </c:pt>
                <c:pt idx="7">
                  <c:v>20883.769036999998</c:v>
                </c:pt>
                <c:pt idx="8">
                  <c:v>27973.378596000002</c:v>
                </c:pt>
                <c:pt idx="9">
                  <c:v>26858.085752000003</c:v>
                </c:pt>
                <c:pt idx="10">
                  <c:v>35738.321829</c:v>
                </c:pt>
              </c:numCache>
            </c:numRef>
          </c:val>
          <c:extLst>
            <c:ext xmlns:c16="http://schemas.microsoft.com/office/drawing/2014/chart" uri="{C3380CC4-5D6E-409C-BE32-E72D297353CC}">
              <c16:uniqueId val="{00000001-ADDC-459E-AF33-2404DAD60CB9}"/>
            </c:ext>
          </c:extLst>
        </c:ser>
        <c:ser>
          <c:idx val="2"/>
          <c:order val="2"/>
          <c:tx>
            <c:strRef>
              <c:f>'Figure 8'!$A$18</c:f>
              <c:strCache>
                <c:ptCount val="1"/>
                <c:pt idx="0">
                  <c:v>Bilateral non-transfer</c:v>
                </c:pt>
              </c:strCache>
            </c:strRef>
          </c:tx>
          <c:spPr>
            <a:solidFill>
              <a:srgbClr val="008A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8'!$B$15:$L$15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8'!$B$18:$L$18</c:f>
              <c:numCache>
                <c:formatCode>0</c:formatCode>
                <c:ptCount val="11"/>
                <c:pt idx="0">
                  <c:v>19040.652749000001</c:v>
                </c:pt>
                <c:pt idx="1">
                  <c:v>21414.069908999998</c:v>
                </c:pt>
                <c:pt idx="2">
                  <c:v>18407.129879</c:v>
                </c:pt>
                <c:pt idx="3">
                  <c:v>25668.896810999999</c:v>
                </c:pt>
                <c:pt idx="4">
                  <c:v>32547.884580999998</c:v>
                </c:pt>
                <c:pt idx="5">
                  <c:v>29296.270396</c:v>
                </c:pt>
                <c:pt idx="6">
                  <c:v>24604.255596999996</c:v>
                </c:pt>
                <c:pt idx="7">
                  <c:v>24424.373350999998</c:v>
                </c:pt>
                <c:pt idx="8">
                  <c:v>24017.668785000002</c:v>
                </c:pt>
                <c:pt idx="9">
                  <c:v>27765.451472000001</c:v>
                </c:pt>
                <c:pt idx="10">
                  <c:v>46040.002538000008</c:v>
                </c:pt>
              </c:numCache>
            </c:numRef>
          </c:val>
          <c:extLst>
            <c:ext xmlns:c16="http://schemas.microsoft.com/office/drawing/2014/chart" uri="{C3380CC4-5D6E-409C-BE32-E72D297353CC}">
              <c16:uniqueId val="{00000002-ADDC-459E-AF33-2404DAD60CB9}"/>
            </c:ext>
          </c:extLst>
        </c:ser>
        <c:ser>
          <c:idx val="3"/>
          <c:order val="3"/>
          <c:tx>
            <c:strRef>
              <c:f>'Figure 8'!$A$19</c:f>
              <c:strCache>
                <c:ptCount val="1"/>
                <c:pt idx="0">
                  <c:v>Core contributions to multilaterals</c:v>
                </c:pt>
              </c:strCache>
            </c:strRef>
          </c:tx>
          <c:spPr>
            <a:solidFill>
              <a:srgbClr val="0072B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8'!$B$15:$L$15</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8'!$B$19:$L$19</c:f>
              <c:numCache>
                <c:formatCode>0</c:formatCode>
                <c:ptCount val="11"/>
                <c:pt idx="0">
                  <c:v>38858.698908999999</c:v>
                </c:pt>
                <c:pt idx="1">
                  <c:v>41628.211812000001</c:v>
                </c:pt>
                <c:pt idx="2">
                  <c:v>42925.127237000001</c:v>
                </c:pt>
                <c:pt idx="3">
                  <c:v>42429.923866999998</c:v>
                </c:pt>
                <c:pt idx="4">
                  <c:v>48128.580980999999</c:v>
                </c:pt>
                <c:pt idx="5">
                  <c:v>47081.877954000003</c:v>
                </c:pt>
                <c:pt idx="6">
                  <c:v>48450.971145000003</c:v>
                </c:pt>
                <c:pt idx="7">
                  <c:v>47645.212348000001</c:v>
                </c:pt>
                <c:pt idx="8">
                  <c:v>51204.349914999999</c:v>
                </c:pt>
                <c:pt idx="9">
                  <c:v>55881.538015999999</c:v>
                </c:pt>
                <c:pt idx="10">
                  <c:v>53029.978880000002</c:v>
                </c:pt>
              </c:numCache>
            </c:numRef>
          </c:val>
          <c:extLst>
            <c:ext xmlns:c16="http://schemas.microsoft.com/office/drawing/2014/chart" uri="{C3380CC4-5D6E-409C-BE32-E72D297353CC}">
              <c16:uniqueId val="{00000003-ADDC-459E-AF33-2404DAD60CB9}"/>
            </c:ext>
          </c:extLst>
        </c:ser>
        <c:dLbls>
          <c:showLegendKey val="0"/>
          <c:showVal val="0"/>
          <c:showCatName val="0"/>
          <c:showSerName val="0"/>
          <c:showPercent val="0"/>
          <c:showBubbleSize val="0"/>
        </c:dLbls>
        <c:gapWidth val="50"/>
        <c:overlap val="100"/>
        <c:axId val="175561679"/>
        <c:axId val="1391164063"/>
      </c:barChart>
      <c:catAx>
        <c:axId val="175561679"/>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91164063"/>
        <c:crosses val="autoZero"/>
        <c:auto val="1"/>
        <c:lblAlgn val="ctr"/>
        <c:lblOffset val="100"/>
        <c:noMultiLvlLbl val="0"/>
      </c:catAx>
      <c:valAx>
        <c:axId val="13911640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a:t>
                </a:r>
              </a:p>
            </c:rich>
          </c:tx>
          <c:layout>
            <c:manualLayout>
              <c:xMode val="edge"/>
              <c:yMode val="edge"/>
              <c:x val="2.2222246257679327E-2"/>
              <c:y val="0.2281986399427344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5561679"/>
        <c:crosses val="autoZero"/>
        <c:crossBetween val="between"/>
        <c:dispUnits>
          <c:builtInUnit val="thousands"/>
        </c:dispUnits>
      </c:valAx>
      <c:spPr>
        <a:noFill/>
        <a:ln>
          <a:noFill/>
        </a:ln>
        <a:effectLst/>
      </c:spPr>
    </c:plotArea>
    <c:legend>
      <c:legendPos val="t"/>
      <c:layout>
        <c:manualLayout>
          <c:xMode val="edge"/>
          <c:yMode val="edge"/>
          <c:x val="0.14123431686423812"/>
          <c:y val="3.6363636363636362E-2"/>
          <c:w val="0.78346543220558973"/>
          <c:h val="0.138177523264137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66674</xdr:colOff>
      <xdr:row>18</xdr:row>
      <xdr:rowOff>149225</xdr:rowOff>
    </xdr:from>
    <xdr:to>
      <xdr:col>12</xdr:col>
      <xdr:colOff>253999</xdr:colOff>
      <xdr:row>36</xdr:row>
      <xdr:rowOff>34925</xdr:rowOff>
    </xdr:to>
    <xdr:graphicFrame macro="">
      <xdr:nvGraphicFramePr>
        <xdr:cNvPr id="2" name="Chart 1">
          <a:extLst>
            <a:ext uri="{FF2B5EF4-FFF2-40B4-BE49-F238E27FC236}">
              <a16:creationId xmlns:a16="http://schemas.microsoft.com/office/drawing/2014/main" id="{DE6F3170-083B-408C-A8F2-B7FE1B30B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12700</xdr:rowOff>
    </xdr:from>
    <xdr:to>
      <xdr:col>1</xdr:col>
      <xdr:colOff>400050</xdr:colOff>
      <xdr:row>2</xdr:row>
      <xdr:rowOff>87109</xdr:rowOff>
    </xdr:to>
    <xdr:pic>
      <xdr:nvPicPr>
        <xdr:cNvPr id="4" name="Picture 3">
          <a:extLst>
            <a:ext uri="{FF2B5EF4-FFF2-40B4-BE49-F238E27FC236}">
              <a16:creationId xmlns:a16="http://schemas.microsoft.com/office/drawing/2014/main" id="{6ABC2543-E23F-BD4A-1D8D-D5DBBA60D3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700"/>
          <a:ext cx="2063750" cy="39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11904</xdr:colOff>
      <xdr:row>14</xdr:row>
      <xdr:rowOff>47626</xdr:rowOff>
    </xdr:from>
    <xdr:to>
      <xdr:col>22</xdr:col>
      <xdr:colOff>504823</xdr:colOff>
      <xdr:row>33</xdr:row>
      <xdr:rowOff>109538</xdr:rowOff>
    </xdr:to>
    <xdr:graphicFrame macro="">
      <xdr:nvGraphicFramePr>
        <xdr:cNvPr id="2" name="Chart 1">
          <a:extLst>
            <a:ext uri="{FF2B5EF4-FFF2-40B4-BE49-F238E27FC236}">
              <a16:creationId xmlns:a16="http://schemas.microsoft.com/office/drawing/2014/main" id="{11632DAF-C5BC-4557-9878-DDAD367B57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31750</xdr:rowOff>
    </xdr:from>
    <xdr:to>
      <xdr:col>2</xdr:col>
      <xdr:colOff>174626</xdr:colOff>
      <xdr:row>2</xdr:row>
      <xdr:rowOff>58534</xdr:rowOff>
    </xdr:to>
    <xdr:pic>
      <xdr:nvPicPr>
        <xdr:cNvPr id="4" name="Picture 3">
          <a:extLst>
            <a:ext uri="{FF2B5EF4-FFF2-40B4-BE49-F238E27FC236}">
              <a16:creationId xmlns:a16="http://schemas.microsoft.com/office/drawing/2014/main" id="{207A59F1-F879-4D9D-9EB0-51C4BA2A60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31750"/>
          <a:ext cx="2063750" cy="39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591342</xdr:colOff>
      <xdr:row>14</xdr:row>
      <xdr:rowOff>158751</xdr:rowOff>
    </xdr:from>
    <xdr:to>
      <xdr:col>21</xdr:col>
      <xdr:colOff>465136</xdr:colOff>
      <xdr:row>34</xdr:row>
      <xdr:rowOff>38101</xdr:rowOff>
    </xdr:to>
    <xdr:graphicFrame macro="">
      <xdr:nvGraphicFramePr>
        <xdr:cNvPr id="2" name="Chart 1">
          <a:extLst>
            <a:ext uri="{FF2B5EF4-FFF2-40B4-BE49-F238E27FC236}">
              <a16:creationId xmlns:a16="http://schemas.microsoft.com/office/drawing/2014/main" id="{5D1EDFE5-7B06-42B3-B35A-DA6A282ED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23813</xdr:colOff>
      <xdr:row>0</xdr:row>
      <xdr:rowOff>15875</xdr:rowOff>
    </xdr:from>
    <xdr:to>
      <xdr:col>1</xdr:col>
      <xdr:colOff>841375</xdr:colOff>
      <xdr:row>2</xdr:row>
      <xdr:rowOff>42659</xdr:rowOff>
    </xdr:to>
    <xdr:pic>
      <xdr:nvPicPr>
        <xdr:cNvPr id="4" name="Picture 3">
          <a:extLst>
            <a:ext uri="{FF2B5EF4-FFF2-40B4-BE49-F238E27FC236}">
              <a16:creationId xmlns:a16="http://schemas.microsoft.com/office/drawing/2014/main" id="{C66A2B51-3651-4012-A5F1-CBD6E2CAB7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3" y="15875"/>
          <a:ext cx="2063750" cy="39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530225</xdr:colOff>
      <xdr:row>15</xdr:row>
      <xdr:rowOff>123825</xdr:rowOff>
    </xdr:from>
    <xdr:to>
      <xdr:col>10</xdr:col>
      <xdr:colOff>225425</xdr:colOff>
      <xdr:row>33</xdr:row>
      <xdr:rowOff>9525</xdr:rowOff>
    </xdr:to>
    <xdr:graphicFrame macro="">
      <xdr:nvGraphicFramePr>
        <xdr:cNvPr id="2" name="Chart 1">
          <a:extLst>
            <a:ext uri="{FF2B5EF4-FFF2-40B4-BE49-F238E27FC236}">
              <a16:creationId xmlns:a16="http://schemas.microsoft.com/office/drawing/2014/main" id="{B9F47A75-278E-4B68-A325-59B6B963EF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12700</xdr:colOff>
      <xdr:row>0</xdr:row>
      <xdr:rowOff>12700</xdr:rowOff>
    </xdr:from>
    <xdr:to>
      <xdr:col>1</xdr:col>
      <xdr:colOff>393700</xdr:colOff>
      <xdr:row>2</xdr:row>
      <xdr:rowOff>87109</xdr:rowOff>
    </xdr:to>
    <xdr:pic>
      <xdr:nvPicPr>
        <xdr:cNvPr id="4" name="Picture 3">
          <a:extLst>
            <a:ext uri="{FF2B5EF4-FFF2-40B4-BE49-F238E27FC236}">
              <a16:creationId xmlns:a16="http://schemas.microsoft.com/office/drawing/2014/main" id="{58399F2C-AEEB-498D-8BD8-3AE7027D22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 y="12700"/>
          <a:ext cx="2063750" cy="39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xdr:colOff>
      <xdr:row>17</xdr:row>
      <xdr:rowOff>3810</xdr:rowOff>
    </xdr:from>
    <xdr:to>
      <xdr:col>7</xdr:col>
      <xdr:colOff>355600</xdr:colOff>
      <xdr:row>32</xdr:row>
      <xdr:rowOff>3810</xdr:rowOff>
    </xdr:to>
    <xdr:graphicFrame macro="">
      <xdr:nvGraphicFramePr>
        <xdr:cNvPr id="2" name="Chart 1">
          <a:extLst>
            <a:ext uri="{FF2B5EF4-FFF2-40B4-BE49-F238E27FC236}">
              <a16:creationId xmlns:a16="http://schemas.microsoft.com/office/drawing/2014/main" id="{DC1A2885-5834-4957-8BE3-95038F94E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xdr:colOff>
      <xdr:row>0</xdr:row>
      <xdr:rowOff>19050</xdr:rowOff>
    </xdr:from>
    <xdr:to>
      <xdr:col>0</xdr:col>
      <xdr:colOff>2070100</xdr:colOff>
      <xdr:row>2</xdr:row>
      <xdr:rowOff>42659</xdr:rowOff>
    </xdr:to>
    <xdr:pic>
      <xdr:nvPicPr>
        <xdr:cNvPr id="4" name="Picture 3">
          <a:extLst>
            <a:ext uri="{FF2B5EF4-FFF2-40B4-BE49-F238E27FC236}">
              <a16:creationId xmlns:a16="http://schemas.microsoft.com/office/drawing/2014/main" id="{A427355A-A1CE-47AF-A8AF-A24A4E8170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 y="19050"/>
          <a:ext cx="2063750" cy="39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16</xdr:row>
      <xdr:rowOff>34290</xdr:rowOff>
    </xdr:from>
    <xdr:to>
      <xdr:col>9</xdr:col>
      <xdr:colOff>482600</xdr:colOff>
      <xdr:row>31</xdr:row>
      <xdr:rowOff>34290</xdr:rowOff>
    </xdr:to>
    <xdr:graphicFrame macro="">
      <xdr:nvGraphicFramePr>
        <xdr:cNvPr id="2" name="Chart 1">
          <a:extLst>
            <a:ext uri="{FF2B5EF4-FFF2-40B4-BE49-F238E27FC236}">
              <a16:creationId xmlns:a16="http://schemas.microsoft.com/office/drawing/2014/main" id="{8C58AC50-8331-4A4F-A249-4DAFE43F1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25400</xdr:colOff>
      <xdr:row>0</xdr:row>
      <xdr:rowOff>19050</xdr:rowOff>
    </xdr:from>
    <xdr:to>
      <xdr:col>3</xdr:col>
      <xdr:colOff>260350</xdr:colOff>
      <xdr:row>2</xdr:row>
      <xdr:rowOff>42659</xdr:rowOff>
    </xdr:to>
    <xdr:pic>
      <xdr:nvPicPr>
        <xdr:cNvPr id="4" name="Picture 3">
          <a:extLst>
            <a:ext uri="{FF2B5EF4-FFF2-40B4-BE49-F238E27FC236}">
              <a16:creationId xmlns:a16="http://schemas.microsoft.com/office/drawing/2014/main" id="{7B49D448-1FAE-44C6-8509-E2B08754BE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 y="19050"/>
          <a:ext cx="2063750" cy="39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635000</xdr:colOff>
      <xdr:row>24</xdr:row>
      <xdr:rowOff>158750</xdr:rowOff>
    </xdr:from>
    <xdr:to>
      <xdr:col>7</xdr:col>
      <xdr:colOff>447675</xdr:colOff>
      <xdr:row>39</xdr:row>
      <xdr:rowOff>141287</xdr:rowOff>
    </xdr:to>
    <xdr:graphicFrame macro="">
      <xdr:nvGraphicFramePr>
        <xdr:cNvPr id="4" name="Chart 3">
          <a:extLst>
            <a:ext uri="{FF2B5EF4-FFF2-40B4-BE49-F238E27FC236}">
              <a16:creationId xmlns:a16="http://schemas.microsoft.com/office/drawing/2014/main" id="{988CBB8C-8DCF-4FCA-9E70-295D2B78E8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15875</xdr:colOff>
      <xdr:row>0</xdr:row>
      <xdr:rowOff>31751</xdr:rowOff>
    </xdr:from>
    <xdr:to>
      <xdr:col>1</xdr:col>
      <xdr:colOff>357187</xdr:colOff>
      <xdr:row>2</xdr:row>
      <xdr:rowOff>58535</xdr:rowOff>
    </xdr:to>
    <xdr:pic>
      <xdr:nvPicPr>
        <xdr:cNvPr id="2" name="Picture 1">
          <a:extLst>
            <a:ext uri="{FF2B5EF4-FFF2-40B4-BE49-F238E27FC236}">
              <a16:creationId xmlns:a16="http://schemas.microsoft.com/office/drawing/2014/main" id="{295C7E11-962F-43DB-B189-51B25F7D12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75" y="31751"/>
          <a:ext cx="2063750" cy="39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536575</xdr:colOff>
      <xdr:row>19</xdr:row>
      <xdr:rowOff>168275</xdr:rowOff>
    </xdr:from>
    <xdr:to>
      <xdr:col>9</xdr:col>
      <xdr:colOff>231775</xdr:colOff>
      <xdr:row>36</xdr:row>
      <xdr:rowOff>85725</xdr:rowOff>
    </xdr:to>
    <xdr:graphicFrame macro="">
      <xdr:nvGraphicFramePr>
        <xdr:cNvPr id="2" name="Chart 1">
          <a:extLst>
            <a:ext uri="{FF2B5EF4-FFF2-40B4-BE49-F238E27FC236}">
              <a16:creationId xmlns:a16="http://schemas.microsoft.com/office/drawing/2014/main" id="{C98DD53A-0B6F-4A5A-98E7-A53FC41FB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12700</xdr:colOff>
      <xdr:row>0</xdr:row>
      <xdr:rowOff>25400</xdr:rowOff>
    </xdr:from>
    <xdr:to>
      <xdr:col>0</xdr:col>
      <xdr:colOff>2076450</xdr:colOff>
      <xdr:row>2</xdr:row>
      <xdr:rowOff>99809</xdr:rowOff>
    </xdr:to>
    <xdr:pic>
      <xdr:nvPicPr>
        <xdr:cNvPr id="4" name="Picture 3">
          <a:extLst>
            <a:ext uri="{FF2B5EF4-FFF2-40B4-BE49-F238E27FC236}">
              <a16:creationId xmlns:a16="http://schemas.microsoft.com/office/drawing/2014/main" id="{A9FD1D9C-8CA2-4243-9AF0-2648241A542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 y="25400"/>
          <a:ext cx="2063750" cy="39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Aid 2022 Factsheet">
      <a:dk1>
        <a:sysClr val="windowText" lastClr="000000"/>
      </a:dk1>
      <a:lt1>
        <a:sysClr val="window" lastClr="FFFFFF"/>
      </a:lt1>
      <a:dk2>
        <a:srgbClr val="008ACC"/>
      </a:dk2>
      <a:lt2>
        <a:srgbClr val="453F43"/>
      </a:lt2>
      <a:accent1>
        <a:srgbClr val="008ACC"/>
      </a:accent1>
      <a:accent2>
        <a:srgbClr val="88BAE6"/>
      </a:accent2>
      <a:accent3>
        <a:srgbClr val="5DA3DA"/>
      </a:accent3>
      <a:accent4>
        <a:srgbClr val="0072B2"/>
      </a:accent4>
      <a:accent5>
        <a:srgbClr val="0D467C"/>
      </a:accent5>
      <a:accent6>
        <a:srgbClr val="6B656A"/>
      </a:accent6>
      <a:hlink>
        <a:srgbClr val="008ACC"/>
      </a:hlink>
      <a:folHlink>
        <a:srgbClr val="6B656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020E8-68BE-4DC2-BF1D-FBEB10112211}">
  <dimension ref="A4:N21"/>
  <sheetViews>
    <sheetView topLeftCell="A19" workbookViewId="0">
      <selection activeCell="A15" sqref="A15:L18"/>
    </sheetView>
  </sheetViews>
  <sheetFormatPr defaultColWidth="8.81640625" defaultRowHeight="12.5" x14ac:dyDescent="0.25"/>
  <cols>
    <col min="1" max="1" width="23.81640625" style="3" customWidth="1"/>
    <col min="2" max="16384" width="8.81640625" style="3"/>
  </cols>
  <sheetData>
    <row r="4" spans="1:14" ht="14" x14ac:dyDescent="0.3">
      <c r="A4" s="24" t="s">
        <v>21</v>
      </c>
      <c r="B4" s="24"/>
      <c r="C4" s="25"/>
      <c r="D4" s="25"/>
      <c r="E4" s="25"/>
      <c r="F4" s="25"/>
      <c r="G4" s="25"/>
      <c r="H4" s="25"/>
      <c r="I4" s="25"/>
      <c r="J4" s="25"/>
      <c r="K4" s="25"/>
      <c r="L4" s="25"/>
    </row>
    <row r="5" spans="1:14" ht="14" x14ac:dyDescent="0.3">
      <c r="A5" s="26" t="s">
        <v>0</v>
      </c>
      <c r="B5" s="24" t="s">
        <v>23</v>
      </c>
      <c r="C5" s="25"/>
      <c r="D5" s="25"/>
      <c r="E5" s="25"/>
      <c r="F5" s="25"/>
      <c r="G5" s="25"/>
      <c r="H5" s="25"/>
      <c r="I5" s="25"/>
      <c r="J5" s="25"/>
      <c r="K5" s="25"/>
      <c r="L5" s="25"/>
    </row>
    <row r="6" spans="1:14" ht="14" x14ac:dyDescent="0.3">
      <c r="A6" s="26" t="s">
        <v>1</v>
      </c>
      <c r="B6" s="24" t="s">
        <v>22</v>
      </c>
      <c r="C6" s="25"/>
      <c r="D6" s="25"/>
      <c r="E6" s="25"/>
      <c r="F6" s="25"/>
      <c r="G6" s="25"/>
      <c r="H6" s="25"/>
      <c r="I6" s="25"/>
      <c r="J6" s="25"/>
      <c r="K6" s="25"/>
      <c r="L6" s="25"/>
    </row>
    <row r="7" spans="1:14" ht="14" x14ac:dyDescent="0.3">
      <c r="A7" s="26" t="s">
        <v>2</v>
      </c>
      <c r="B7" s="24" t="s">
        <v>24</v>
      </c>
      <c r="C7" s="25"/>
      <c r="D7" s="25"/>
      <c r="E7" s="25"/>
      <c r="F7" s="25"/>
      <c r="G7" s="25"/>
      <c r="H7" s="25"/>
      <c r="I7" s="25"/>
      <c r="J7" s="25"/>
      <c r="K7" s="25"/>
      <c r="L7" s="25"/>
    </row>
    <row r="8" spans="1:14" ht="14" x14ac:dyDescent="0.3">
      <c r="A8" s="26" t="s">
        <v>3</v>
      </c>
      <c r="B8" s="24" t="s">
        <v>15</v>
      </c>
      <c r="C8" s="25"/>
      <c r="D8" s="25"/>
      <c r="E8" s="25"/>
      <c r="F8" s="25"/>
      <c r="G8" s="25"/>
      <c r="H8" s="25"/>
      <c r="I8" s="25"/>
      <c r="J8" s="25"/>
      <c r="K8" s="25"/>
      <c r="L8" s="25"/>
    </row>
    <row r="9" spans="1:14" ht="14" x14ac:dyDescent="0.3">
      <c r="A9" s="27" t="s">
        <v>4</v>
      </c>
      <c r="B9" s="24" t="s">
        <v>5</v>
      </c>
      <c r="C9" s="25"/>
      <c r="D9" s="25"/>
      <c r="E9" s="25"/>
      <c r="F9" s="25"/>
      <c r="G9" s="25"/>
      <c r="H9" s="25"/>
      <c r="I9" s="25"/>
      <c r="J9" s="25"/>
      <c r="K9" s="25"/>
      <c r="L9" s="25"/>
    </row>
    <row r="10" spans="1:14" ht="14" x14ac:dyDescent="0.3">
      <c r="A10" s="26" t="s">
        <v>6</v>
      </c>
      <c r="B10" s="24" t="s">
        <v>20</v>
      </c>
      <c r="C10" s="25"/>
      <c r="D10" s="25"/>
      <c r="E10" s="25"/>
      <c r="F10" s="25"/>
      <c r="G10" s="25"/>
      <c r="H10" s="25"/>
      <c r="I10" s="25"/>
      <c r="J10" s="25"/>
      <c r="K10" s="25"/>
      <c r="L10" s="25"/>
    </row>
    <row r="11" spans="1:14" ht="14.5" x14ac:dyDescent="0.35">
      <c r="A11" s="25"/>
      <c r="B11" s="25"/>
      <c r="C11" s="25"/>
      <c r="D11" s="28"/>
      <c r="E11" s="25"/>
      <c r="F11" s="25"/>
      <c r="G11" s="25"/>
      <c r="H11" s="25"/>
      <c r="I11" s="25"/>
      <c r="J11" s="25"/>
      <c r="K11" s="25"/>
      <c r="L11" s="25"/>
    </row>
    <row r="12" spans="1:14" x14ac:dyDescent="0.25">
      <c r="A12" s="25"/>
      <c r="B12" s="25"/>
      <c r="C12" s="25"/>
      <c r="D12" s="25"/>
      <c r="E12" s="25"/>
      <c r="F12" s="25"/>
      <c r="G12" s="25"/>
      <c r="H12" s="25"/>
      <c r="I12" s="25"/>
      <c r="J12" s="25"/>
      <c r="K12" s="25"/>
      <c r="L12" s="25"/>
    </row>
    <row r="13" spans="1:14" x14ac:dyDescent="0.25">
      <c r="A13" s="25"/>
      <c r="B13" s="25"/>
      <c r="C13" s="25"/>
      <c r="D13" s="25"/>
      <c r="E13" s="25"/>
      <c r="F13" s="25"/>
      <c r="G13" s="25"/>
      <c r="H13" s="25"/>
      <c r="I13" s="25"/>
      <c r="J13" s="25"/>
      <c r="K13" s="25"/>
      <c r="L13" s="25"/>
    </row>
    <row r="14" spans="1:14" x14ac:dyDescent="0.25">
      <c r="A14" s="25"/>
      <c r="B14" s="25"/>
      <c r="C14" s="25"/>
      <c r="D14" s="25"/>
      <c r="E14" s="25"/>
      <c r="F14" s="25"/>
      <c r="G14" s="25"/>
      <c r="H14" s="25"/>
      <c r="I14" s="25"/>
      <c r="J14" s="25"/>
      <c r="K14" s="25"/>
      <c r="L14" s="25"/>
    </row>
    <row r="15" spans="1:14" x14ac:dyDescent="0.25">
      <c r="A15" s="29" t="s">
        <v>16</v>
      </c>
      <c r="B15" s="30">
        <v>2012</v>
      </c>
      <c r="C15" s="30">
        <v>2013</v>
      </c>
      <c r="D15" s="30">
        <v>2014</v>
      </c>
      <c r="E15" s="30">
        <v>2015</v>
      </c>
      <c r="F15" s="30">
        <v>2016</v>
      </c>
      <c r="G15" s="30">
        <v>2017</v>
      </c>
      <c r="H15" s="30">
        <v>2018</v>
      </c>
      <c r="I15" s="30">
        <v>2019</v>
      </c>
      <c r="J15" s="30">
        <v>2020</v>
      </c>
      <c r="K15" s="30">
        <v>2021</v>
      </c>
      <c r="L15" s="31">
        <v>2022</v>
      </c>
    </row>
    <row r="16" spans="1:14" ht="14.5" x14ac:dyDescent="0.35">
      <c r="A16" s="32" t="s">
        <v>17</v>
      </c>
      <c r="B16" s="33">
        <v>48.716785573999999</v>
      </c>
      <c r="C16" s="34">
        <v>52.206204341999999</v>
      </c>
      <c r="D16" s="34">
        <v>52.653658428</v>
      </c>
      <c r="E16" s="34">
        <v>58.557534801999999</v>
      </c>
      <c r="F16" s="34">
        <v>59.140390027999999</v>
      </c>
      <c r="G16" s="34">
        <v>62.567755714999997</v>
      </c>
      <c r="H16" s="34">
        <v>59.838004335999997</v>
      </c>
      <c r="I16" s="34">
        <v>63.879849122000003</v>
      </c>
      <c r="J16" s="34">
        <v>85.567920211000001</v>
      </c>
      <c r="K16" s="34">
        <v>73.328431953999996</v>
      </c>
      <c r="L16" s="35">
        <v>86.083616810999999</v>
      </c>
      <c r="M16" s="4"/>
      <c r="N16" s="5"/>
    </row>
    <row r="17" spans="1:14" ht="14.5" x14ac:dyDescent="0.35">
      <c r="A17" s="36" t="s">
        <v>18</v>
      </c>
      <c r="B17" s="37">
        <v>103.29029255699999</v>
      </c>
      <c r="C17" s="38">
        <v>112.36825414600001</v>
      </c>
      <c r="D17" s="38">
        <v>111.09904217099999</v>
      </c>
      <c r="E17" s="38">
        <v>119.874672793</v>
      </c>
      <c r="F17" s="38">
        <v>130.92404326299999</v>
      </c>
      <c r="G17" s="38">
        <v>133.19745141499999</v>
      </c>
      <c r="H17" s="38">
        <v>128.18453875099999</v>
      </c>
      <c r="I17" s="38">
        <v>128.23215649400001</v>
      </c>
      <c r="J17" s="38">
        <v>136.347655065</v>
      </c>
      <c r="K17" s="38">
        <v>143.98929307399999</v>
      </c>
      <c r="L17" s="39">
        <v>183.30205000399999</v>
      </c>
      <c r="M17" s="4"/>
      <c r="N17" s="5"/>
    </row>
    <row r="18" spans="1:14" ht="14.5" x14ac:dyDescent="0.35">
      <c r="A18" s="40" t="s">
        <v>19</v>
      </c>
      <c r="B18" s="41">
        <v>152.00707813099999</v>
      </c>
      <c r="C18" s="42">
        <v>164.574458488</v>
      </c>
      <c r="D18" s="42">
        <v>163.75270059899998</v>
      </c>
      <c r="E18" s="42">
        <v>178.43220759499999</v>
      </c>
      <c r="F18" s="42">
        <v>190.064433291</v>
      </c>
      <c r="G18" s="42">
        <v>195.76520712999999</v>
      </c>
      <c r="H18" s="42">
        <v>188.02254308699997</v>
      </c>
      <c r="I18" s="42">
        <v>192.112005616</v>
      </c>
      <c r="J18" s="42">
        <v>221.915575276</v>
      </c>
      <c r="K18" s="42">
        <v>217.31772502799998</v>
      </c>
      <c r="L18" s="43">
        <v>269.38566681499998</v>
      </c>
      <c r="M18" s="4"/>
      <c r="N18" s="5"/>
    </row>
    <row r="20" spans="1:14" x14ac:dyDescent="0.25">
      <c r="L20" s="4"/>
    </row>
    <row r="21" spans="1:14" ht="14.5" x14ac:dyDescent="0.35">
      <c r="L21"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9374C-78D7-4B09-BF9F-DB6A997CD41D}">
  <dimension ref="A4:I44"/>
  <sheetViews>
    <sheetView topLeftCell="A11" zoomScale="80" zoomScaleNormal="80" workbookViewId="0">
      <selection activeCell="A15" sqref="A15:G34"/>
    </sheetView>
  </sheetViews>
  <sheetFormatPr defaultColWidth="8.81640625" defaultRowHeight="14.5" x14ac:dyDescent="0.35"/>
  <cols>
    <col min="1" max="1" width="18.1796875" style="6" customWidth="1"/>
    <col min="2" max="2" width="8.81640625" style="6"/>
    <col min="3" max="3" width="12.1796875" style="6" bestFit="1" customWidth="1"/>
    <col min="4" max="4" width="21.453125" style="6" bestFit="1" customWidth="1"/>
    <col min="5" max="5" width="10" style="6" bestFit="1" customWidth="1"/>
    <col min="6" max="16384" width="8.81640625" style="6"/>
  </cols>
  <sheetData>
    <row r="4" spans="1:9" x14ac:dyDescent="0.35">
      <c r="A4" s="24" t="s">
        <v>21</v>
      </c>
      <c r="B4" s="26"/>
      <c r="C4" s="44"/>
      <c r="D4" s="44"/>
      <c r="E4" s="44"/>
      <c r="F4" s="44"/>
      <c r="G4" s="44"/>
      <c r="H4" s="44"/>
      <c r="I4" s="44"/>
    </row>
    <row r="5" spans="1:9" x14ac:dyDescent="0.35">
      <c r="A5" s="26" t="s">
        <v>41</v>
      </c>
      <c r="B5" s="26" t="s">
        <v>40</v>
      </c>
      <c r="C5" s="44"/>
      <c r="D5" s="44"/>
      <c r="E5" s="44"/>
      <c r="F5" s="44"/>
      <c r="G5" s="44"/>
      <c r="H5" s="44"/>
      <c r="I5" s="44"/>
    </row>
    <row r="6" spans="1:9" x14ac:dyDescent="0.35">
      <c r="A6" s="26" t="s">
        <v>1</v>
      </c>
      <c r="B6" s="26" t="s">
        <v>42</v>
      </c>
      <c r="C6" s="44"/>
      <c r="D6" s="44"/>
      <c r="E6" s="44"/>
      <c r="F6" s="44"/>
      <c r="G6" s="44"/>
      <c r="H6" s="44"/>
      <c r="I6" s="44"/>
    </row>
    <row r="7" spans="1:9" x14ac:dyDescent="0.35">
      <c r="A7" s="26" t="s">
        <v>2</v>
      </c>
      <c r="B7" s="26" t="s">
        <v>24</v>
      </c>
      <c r="C7" s="44"/>
      <c r="D7" s="44"/>
      <c r="E7" s="44"/>
      <c r="F7" s="44"/>
      <c r="G7" s="44"/>
      <c r="H7" s="44"/>
      <c r="I7" s="44"/>
    </row>
    <row r="8" spans="1:9" x14ac:dyDescent="0.35">
      <c r="A8" s="26" t="s">
        <v>3</v>
      </c>
      <c r="B8" s="26" t="s">
        <v>101</v>
      </c>
      <c r="C8" s="44"/>
      <c r="D8" s="44"/>
      <c r="E8" s="44"/>
      <c r="F8" s="44"/>
      <c r="G8" s="44"/>
      <c r="H8" s="44"/>
      <c r="I8" s="44"/>
    </row>
    <row r="9" spans="1:9" x14ac:dyDescent="0.35">
      <c r="A9" s="27" t="s">
        <v>4</v>
      </c>
      <c r="B9" s="26" t="s">
        <v>5</v>
      </c>
      <c r="C9" s="44"/>
      <c r="D9" s="44"/>
      <c r="E9" s="44"/>
      <c r="F9" s="44"/>
      <c r="G9" s="44"/>
      <c r="H9" s="44"/>
      <c r="I9" s="44"/>
    </row>
    <row r="10" spans="1:9" x14ac:dyDescent="0.35">
      <c r="A10" s="26" t="s">
        <v>6</v>
      </c>
      <c r="B10" s="26" t="s">
        <v>20</v>
      </c>
      <c r="C10" s="44"/>
      <c r="D10" s="44"/>
      <c r="E10" s="44"/>
      <c r="F10" s="44"/>
      <c r="G10" s="44"/>
      <c r="H10" s="44"/>
      <c r="I10" s="44"/>
    </row>
    <row r="11" spans="1:9" x14ac:dyDescent="0.35">
      <c r="A11" s="25"/>
      <c r="B11" s="26"/>
      <c r="C11" s="44"/>
      <c r="D11" s="44"/>
      <c r="E11" s="44"/>
      <c r="F11" s="44"/>
      <c r="G11" s="44"/>
      <c r="H11" s="44"/>
      <c r="I11" s="44"/>
    </row>
    <row r="12" spans="1:9" x14ac:dyDescent="0.35">
      <c r="A12" s="25"/>
      <c r="B12" s="25"/>
      <c r="C12" s="44"/>
      <c r="D12" s="44"/>
      <c r="E12" s="44"/>
      <c r="F12" s="44"/>
      <c r="G12" s="44"/>
      <c r="H12" s="44"/>
      <c r="I12" s="44"/>
    </row>
    <row r="13" spans="1:9" x14ac:dyDescent="0.35">
      <c r="A13" s="25" t="s">
        <v>25</v>
      </c>
      <c r="B13" s="25"/>
      <c r="C13" s="44"/>
      <c r="D13" s="44"/>
      <c r="E13" s="44"/>
      <c r="F13" s="44"/>
      <c r="G13" s="44"/>
      <c r="H13" s="44"/>
      <c r="I13" s="44"/>
    </row>
    <row r="14" spans="1:9" x14ac:dyDescent="0.35">
      <c r="A14" s="44"/>
      <c r="B14" s="44"/>
      <c r="C14" s="45"/>
      <c r="D14" s="44"/>
      <c r="E14" s="44"/>
      <c r="F14" s="46"/>
      <c r="G14" s="45"/>
      <c r="H14" s="44"/>
      <c r="I14" s="44"/>
    </row>
    <row r="15" spans="1:9" ht="28.5" x14ac:dyDescent="0.35">
      <c r="A15" s="56" t="s">
        <v>26</v>
      </c>
      <c r="B15" s="57" t="s">
        <v>27</v>
      </c>
      <c r="C15" s="57" t="s">
        <v>28</v>
      </c>
      <c r="D15" s="56" t="s">
        <v>29</v>
      </c>
      <c r="E15" s="56" t="s">
        <v>30</v>
      </c>
      <c r="F15" s="56" t="s">
        <v>31</v>
      </c>
      <c r="G15" s="56" t="s">
        <v>32</v>
      </c>
      <c r="H15" s="44"/>
      <c r="I15" s="44"/>
    </row>
    <row r="16" spans="1:9" x14ac:dyDescent="0.35">
      <c r="A16" s="56" t="s">
        <v>33</v>
      </c>
      <c r="B16" s="58">
        <v>2313.7211750000001</v>
      </c>
      <c r="C16" s="58">
        <v>29249.695566999999</v>
      </c>
      <c r="D16" s="56">
        <f>IF(C16&gt;B16,1,0)</f>
        <v>1</v>
      </c>
      <c r="E16" s="58">
        <f t="shared" ref="E16:E30" si="0">IF(D16=1,B16,C16)</f>
        <v>2313.7211750000001</v>
      </c>
      <c r="F16" s="58">
        <f t="shared" ref="F16:F30" si="1">IF(D16=1,C16,"")</f>
        <v>29249.695566999999</v>
      </c>
      <c r="G16" s="58" t="str">
        <f t="shared" ref="G16:G30" si="2">IF(D16=0,B16,"")</f>
        <v/>
      </c>
      <c r="H16" s="48"/>
      <c r="I16" s="44"/>
    </row>
    <row r="17" spans="1:9" x14ac:dyDescent="0.35">
      <c r="A17" s="56" t="s">
        <v>34</v>
      </c>
      <c r="B17" s="58">
        <v>6486.2565709999999</v>
      </c>
      <c r="C17" s="58">
        <v>7125.0520700000006</v>
      </c>
      <c r="D17" s="56">
        <f t="shared" ref="D17:D30" si="3">IF(C17&gt;B17,1,0)</f>
        <v>1</v>
      </c>
      <c r="E17" s="58">
        <f t="shared" si="0"/>
        <v>6486.2565709999999</v>
      </c>
      <c r="F17" s="58">
        <f t="shared" si="1"/>
        <v>7125.0520700000006</v>
      </c>
      <c r="G17" s="58" t="str">
        <f t="shared" si="2"/>
        <v/>
      </c>
      <c r="H17" s="48"/>
      <c r="I17" s="44"/>
    </row>
    <row r="18" spans="1:9" x14ac:dyDescent="0.35">
      <c r="A18" s="56" t="s">
        <v>35</v>
      </c>
      <c r="B18" s="58">
        <v>6318.806791</v>
      </c>
      <c r="C18" s="58">
        <v>7003.5903249999992</v>
      </c>
      <c r="D18" s="56">
        <f t="shared" si="3"/>
        <v>1</v>
      </c>
      <c r="E18" s="58">
        <f t="shared" si="0"/>
        <v>6318.806791</v>
      </c>
      <c r="F18" s="58">
        <f t="shared" si="1"/>
        <v>7003.5903249999992</v>
      </c>
      <c r="G18" s="58" t="str">
        <f t="shared" si="2"/>
        <v/>
      </c>
      <c r="H18" s="48"/>
      <c r="I18" s="44"/>
    </row>
    <row r="19" spans="1:9" x14ac:dyDescent="0.35">
      <c r="A19" s="56" t="s">
        <v>13</v>
      </c>
      <c r="B19" s="58">
        <v>4231.442532</v>
      </c>
      <c r="C19" s="58">
        <v>5095.9344650000003</v>
      </c>
      <c r="D19" s="56">
        <f t="shared" si="3"/>
        <v>1</v>
      </c>
      <c r="E19" s="58">
        <f t="shared" si="0"/>
        <v>4231.442532</v>
      </c>
      <c r="F19" s="58">
        <f t="shared" si="1"/>
        <v>5095.9344650000003</v>
      </c>
      <c r="G19" s="58" t="str">
        <f t="shared" si="2"/>
        <v/>
      </c>
      <c r="H19" s="48"/>
      <c r="I19" s="44"/>
    </row>
    <row r="20" spans="1:9" x14ac:dyDescent="0.35">
      <c r="A20" s="56" t="s">
        <v>14</v>
      </c>
      <c r="B20" s="58">
        <v>3866.6403770000002</v>
      </c>
      <c r="C20" s="58">
        <v>4956.0565179999994</v>
      </c>
      <c r="D20" s="56">
        <f t="shared" si="3"/>
        <v>1</v>
      </c>
      <c r="E20" s="58">
        <f t="shared" si="0"/>
        <v>3866.6403770000002</v>
      </c>
      <c r="F20" s="58">
        <f t="shared" si="1"/>
        <v>4956.0565179999994</v>
      </c>
      <c r="G20" s="58" t="str">
        <f t="shared" si="2"/>
        <v/>
      </c>
      <c r="H20" s="48"/>
      <c r="I20" s="44"/>
    </row>
    <row r="21" spans="1:9" x14ac:dyDescent="0.35">
      <c r="A21" s="56" t="s">
        <v>36</v>
      </c>
      <c r="B21" s="58">
        <v>4515.3191289999995</v>
      </c>
      <c r="C21" s="58">
        <v>3956.8861470000002</v>
      </c>
      <c r="D21" s="56">
        <f t="shared" si="3"/>
        <v>0</v>
      </c>
      <c r="E21" s="58">
        <f t="shared" si="0"/>
        <v>3956.8861470000002</v>
      </c>
      <c r="F21" s="58" t="str">
        <f t="shared" si="1"/>
        <v/>
      </c>
      <c r="G21" s="58">
        <f t="shared" si="2"/>
        <v>4515.3191289999995</v>
      </c>
      <c r="H21" s="48"/>
      <c r="I21" s="44"/>
    </row>
    <row r="22" spans="1:9" x14ac:dyDescent="0.35">
      <c r="A22" s="56" t="s">
        <v>10</v>
      </c>
      <c r="B22" s="58">
        <v>3696.0511609999999</v>
      </c>
      <c r="C22" s="58">
        <v>3436.9296809999996</v>
      </c>
      <c r="D22" s="56">
        <f t="shared" si="3"/>
        <v>0</v>
      </c>
      <c r="E22" s="58">
        <f t="shared" si="0"/>
        <v>3436.9296809999996</v>
      </c>
      <c r="F22" s="58" t="str">
        <f t="shared" si="1"/>
        <v/>
      </c>
      <c r="G22" s="58">
        <f t="shared" si="2"/>
        <v>3696.0511609999999</v>
      </c>
      <c r="H22" s="48"/>
      <c r="I22" s="44"/>
    </row>
    <row r="23" spans="1:9" x14ac:dyDescent="0.35">
      <c r="A23" s="56" t="s">
        <v>37</v>
      </c>
      <c r="B23" s="58">
        <v>3952.7689519999999</v>
      </c>
      <c r="C23" s="58">
        <v>3331.5556769999998</v>
      </c>
      <c r="D23" s="56">
        <f t="shared" si="3"/>
        <v>0</v>
      </c>
      <c r="E23" s="58">
        <f t="shared" si="0"/>
        <v>3331.5556769999998</v>
      </c>
      <c r="F23" s="58" t="str">
        <f t="shared" si="1"/>
        <v/>
      </c>
      <c r="G23" s="58">
        <f t="shared" si="2"/>
        <v>3952.7689519999999</v>
      </c>
      <c r="H23" s="48"/>
      <c r="I23" s="44"/>
    </row>
    <row r="24" spans="1:9" x14ac:dyDescent="0.35">
      <c r="A24" s="56" t="s">
        <v>11</v>
      </c>
      <c r="B24" s="58">
        <v>3651.638872</v>
      </c>
      <c r="C24" s="58">
        <v>3301.4643939999996</v>
      </c>
      <c r="D24" s="56">
        <f t="shared" si="3"/>
        <v>0</v>
      </c>
      <c r="E24" s="58">
        <f t="shared" si="0"/>
        <v>3301.4643939999996</v>
      </c>
      <c r="F24" s="58" t="str">
        <f t="shared" si="1"/>
        <v/>
      </c>
      <c r="G24" s="58">
        <f t="shared" si="2"/>
        <v>3651.638872</v>
      </c>
      <c r="H24" s="48"/>
      <c r="I24" s="44"/>
    </row>
    <row r="25" spans="1:9" x14ac:dyDescent="0.35">
      <c r="A25" s="56" t="s">
        <v>12</v>
      </c>
      <c r="B25" s="58">
        <v>2835.5484699999997</v>
      </c>
      <c r="C25" s="58">
        <v>2994.1359219999999</v>
      </c>
      <c r="D25" s="56">
        <f t="shared" si="3"/>
        <v>1</v>
      </c>
      <c r="E25" s="58">
        <f t="shared" si="0"/>
        <v>2835.5484699999997</v>
      </c>
      <c r="F25" s="58">
        <f t="shared" si="1"/>
        <v>2994.1359219999999</v>
      </c>
      <c r="G25" s="58" t="str">
        <f t="shared" si="2"/>
        <v/>
      </c>
      <c r="H25" s="49"/>
      <c r="I25" s="44"/>
    </row>
    <row r="26" spans="1:9" x14ac:dyDescent="0.35">
      <c r="A26" s="56" t="s">
        <v>9</v>
      </c>
      <c r="B26" s="58">
        <v>2429.6974220000002</v>
      </c>
      <c r="C26" s="58">
        <v>2868.5360360000004</v>
      </c>
      <c r="D26" s="56">
        <f t="shared" si="3"/>
        <v>1</v>
      </c>
      <c r="E26" s="58">
        <f t="shared" si="0"/>
        <v>2429.6974220000002</v>
      </c>
      <c r="F26" s="58">
        <f t="shared" si="1"/>
        <v>2868.5360360000004</v>
      </c>
      <c r="G26" s="58" t="str">
        <f t="shared" si="2"/>
        <v/>
      </c>
      <c r="H26" s="48"/>
      <c r="I26" s="44"/>
    </row>
    <row r="27" spans="1:9" x14ac:dyDescent="0.35">
      <c r="A27" s="56" t="s">
        <v>38</v>
      </c>
      <c r="B27" s="58">
        <v>3109.7500099999997</v>
      </c>
      <c r="C27" s="58">
        <v>2844.0753399999999</v>
      </c>
      <c r="D27" s="56">
        <f t="shared" si="3"/>
        <v>0</v>
      </c>
      <c r="E27" s="58">
        <f t="shared" si="0"/>
        <v>2844.0753399999999</v>
      </c>
      <c r="F27" s="58" t="str">
        <f t="shared" si="1"/>
        <v/>
      </c>
      <c r="G27" s="58">
        <f t="shared" si="2"/>
        <v>3109.7500099999997</v>
      </c>
      <c r="H27" s="48"/>
      <c r="I27" s="44"/>
    </row>
    <row r="28" spans="1:9" x14ac:dyDescent="0.35">
      <c r="A28" s="56" t="s">
        <v>8</v>
      </c>
      <c r="B28" s="58">
        <v>2610.332465</v>
      </c>
      <c r="C28" s="58">
        <v>2834.2212769999996</v>
      </c>
      <c r="D28" s="56">
        <f t="shared" si="3"/>
        <v>1</v>
      </c>
      <c r="E28" s="58">
        <f t="shared" si="0"/>
        <v>2610.332465</v>
      </c>
      <c r="F28" s="58">
        <f t="shared" si="1"/>
        <v>2834.2212769999996</v>
      </c>
      <c r="G28" s="58" t="str">
        <f t="shared" si="2"/>
        <v/>
      </c>
      <c r="H28" s="48"/>
      <c r="I28" s="44"/>
    </row>
    <row r="29" spans="1:9" x14ac:dyDescent="0.35">
      <c r="A29" s="56" t="s">
        <v>39</v>
      </c>
      <c r="B29" s="58">
        <v>2792.6232099999997</v>
      </c>
      <c r="C29" s="58">
        <v>2717.7214349999999</v>
      </c>
      <c r="D29" s="56">
        <f t="shared" si="3"/>
        <v>0</v>
      </c>
      <c r="E29" s="58">
        <f t="shared" si="0"/>
        <v>2717.7214349999999</v>
      </c>
      <c r="F29" s="58" t="str">
        <f t="shared" si="1"/>
        <v/>
      </c>
      <c r="G29" s="58">
        <f t="shared" si="2"/>
        <v>2792.6232099999997</v>
      </c>
      <c r="H29" s="48"/>
      <c r="I29" s="44"/>
    </row>
    <row r="30" spans="1:9" x14ac:dyDescent="0.35">
      <c r="A30" s="56" t="s">
        <v>7</v>
      </c>
      <c r="B30" s="58">
        <v>2931.0809850000001</v>
      </c>
      <c r="C30" s="58">
        <v>2552.2030869999999</v>
      </c>
      <c r="D30" s="56">
        <f t="shared" si="3"/>
        <v>0</v>
      </c>
      <c r="E30" s="58">
        <f t="shared" si="0"/>
        <v>2552.2030869999999</v>
      </c>
      <c r="F30" s="58" t="str">
        <f t="shared" si="1"/>
        <v/>
      </c>
      <c r="G30" s="58">
        <f t="shared" si="2"/>
        <v>2931.0809850000001</v>
      </c>
      <c r="H30" s="48"/>
      <c r="I30" s="44"/>
    </row>
    <row r="31" spans="1:9" x14ac:dyDescent="0.35">
      <c r="A31" s="56"/>
      <c r="B31" s="59"/>
      <c r="C31" s="60"/>
      <c r="D31" s="56"/>
      <c r="E31" s="59"/>
      <c r="F31" s="59"/>
      <c r="G31" s="59"/>
      <c r="H31" s="48"/>
      <c r="I31" s="44"/>
    </row>
    <row r="32" spans="1:9" x14ac:dyDescent="0.35">
      <c r="A32" s="56"/>
      <c r="B32" s="59"/>
      <c r="C32" s="59"/>
      <c r="D32" s="56"/>
      <c r="E32" s="59"/>
      <c r="F32" s="59"/>
      <c r="G32" s="59"/>
      <c r="H32" s="48"/>
      <c r="I32" s="44"/>
    </row>
    <row r="33" spans="1:9" x14ac:dyDescent="0.35">
      <c r="A33" s="56"/>
      <c r="B33" s="59"/>
      <c r="C33" s="58">
        <f>C17-B17</f>
        <v>638.79549900000075</v>
      </c>
      <c r="D33" s="56"/>
      <c r="E33" s="59"/>
      <c r="F33" s="59"/>
      <c r="G33" s="59"/>
      <c r="H33" s="48"/>
      <c r="I33" s="44"/>
    </row>
    <row r="34" spans="1:9" x14ac:dyDescent="0.35">
      <c r="A34" s="56"/>
      <c r="B34" s="59"/>
      <c r="C34" s="58">
        <f>C18-B18</f>
        <v>684.78353399999924</v>
      </c>
      <c r="D34" s="56"/>
      <c r="E34" s="59"/>
      <c r="F34" s="59"/>
      <c r="G34" s="59"/>
      <c r="H34" s="48"/>
      <c r="I34" s="44"/>
    </row>
    <row r="35" spans="1:9" x14ac:dyDescent="0.35">
      <c r="B35" s="8"/>
      <c r="C35" s="8"/>
      <c r="E35" s="8"/>
      <c r="F35" s="8"/>
      <c r="G35" s="8"/>
      <c r="H35" s="7"/>
    </row>
    <row r="36" spans="1:9" x14ac:dyDescent="0.35">
      <c r="B36" s="8"/>
      <c r="C36" s="8"/>
      <c r="E36" s="8"/>
      <c r="F36" s="8"/>
      <c r="G36" s="8"/>
      <c r="H36" s="7"/>
    </row>
    <row r="37" spans="1:9" x14ac:dyDescent="0.35">
      <c r="B37" s="8"/>
      <c r="C37" s="8"/>
      <c r="E37" s="8"/>
      <c r="F37" s="8"/>
      <c r="G37" s="8"/>
      <c r="H37" s="7"/>
    </row>
    <row r="38" spans="1:9" x14ac:dyDescent="0.35">
      <c r="B38" s="8"/>
      <c r="C38" s="8"/>
      <c r="E38" s="8"/>
      <c r="F38" s="8"/>
      <c r="G38" s="8"/>
      <c r="H38" s="7"/>
    </row>
    <row r="39" spans="1:9" x14ac:dyDescent="0.35">
      <c r="B39" s="8"/>
      <c r="C39" s="8"/>
      <c r="E39" s="8"/>
      <c r="F39" s="8"/>
      <c r="G39" s="8"/>
      <c r="H39" s="7"/>
    </row>
    <row r="40" spans="1:9" x14ac:dyDescent="0.35">
      <c r="B40" s="8"/>
      <c r="C40" s="8"/>
      <c r="E40" s="8"/>
      <c r="F40" s="8"/>
      <c r="G40" s="8"/>
      <c r="H40" s="7"/>
    </row>
    <row r="41" spans="1:9" x14ac:dyDescent="0.35">
      <c r="B41" s="8"/>
      <c r="C41" s="8"/>
      <c r="E41" s="8"/>
      <c r="F41" s="8"/>
      <c r="G41" s="8"/>
      <c r="H41" s="7"/>
    </row>
    <row r="42" spans="1:9" x14ac:dyDescent="0.35">
      <c r="B42" s="8"/>
      <c r="C42" s="8"/>
      <c r="E42" s="8"/>
      <c r="F42" s="8"/>
      <c r="G42" s="8"/>
      <c r="H42" s="7"/>
    </row>
    <row r="43" spans="1:9" x14ac:dyDescent="0.35">
      <c r="B43" s="8"/>
      <c r="C43" s="8"/>
      <c r="E43" s="8"/>
      <c r="F43" s="8"/>
      <c r="G43" s="8"/>
      <c r="H43" s="7"/>
    </row>
    <row r="44" spans="1:9" x14ac:dyDescent="0.35">
      <c r="B44" s="8"/>
      <c r="C44" s="8"/>
      <c r="E44" s="8"/>
      <c r="F44" s="8"/>
      <c r="G44" s="8"/>
      <c r="H44" s="7"/>
    </row>
  </sheetData>
  <autoFilter ref="A15:J15" xr:uid="{515306E8-FC1D-42F3-A0B6-5CA953C10A2A}">
    <sortState xmlns:xlrd2="http://schemas.microsoft.com/office/spreadsheetml/2017/richdata2" ref="A16:J44">
      <sortCondition descending="1" ref="C15"/>
    </sortState>
  </autoFilter>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6C75B-8726-48DA-91BA-0340C3D7807E}">
  <dimension ref="A4:H45"/>
  <sheetViews>
    <sheetView topLeftCell="A30" zoomScale="80" zoomScaleNormal="80" workbookViewId="0">
      <selection activeCell="A16" sqref="A16:H31"/>
    </sheetView>
  </sheetViews>
  <sheetFormatPr defaultColWidth="8.81640625" defaultRowHeight="14.5" x14ac:dyDescent="0.35"/>
  <cols>
    <col min="1" max="1" width="17.81640625" style="6" customWidth="1"/>
    <col min="2" max="2" width="13.453125" style="6" bestFit="1" customWidth="1"/>
    <col min="3" max="3" width="9.6328125" style="6" bestFit="1" customWidth="1"/>
    <col min="4" max="4" width="21.453125" style="6" bestFit="1" customWidth="1"/>
    <col min="5" max="5" width="10" style="6" bestFit="1" customWidth="1"/>
    <col min="6" max="16384" width="8.81640625" style="6"/>
  </cols>
  <sheetData>
    <row r="4" spans="1:8" x14ac:dyDescent="0.35">
      <c r="A4" s="24" t="s">
        <v>21</v>
      </c>
      <c r="B4" s="44"/>
      <c r="C4" s="44"/>
      <c r="D4" s="44"/>
      <c r="E4" s="44"/>
      <c r="F4" s="44"/>
      <c r="G4" s="44"/>
      <c r="H4" s="44"/>
    </row>
    <row r="5" spans="1:8" x14ac:dyDescent="0.35">
      <c r="A5" s="26" t="s">
        <v>59</v>
      </c>
      <c r="B5" s="44" t="s">
        <v>61</v>
      </c>
      <c r="C5" s="44"/>
      <c r="D5" s="44"/>
      <c r="E5" s="44"/>
      <c r="F5" s="44"/>
      <c r="G5" s="44"/>
      <c r="H5" s="44"/>
    </row>
    <row r="6" spans="1:8" x14ac:dyDescent="0.35">
      <c r="A6" s="26" t="s">
        <v>1</v>
      </c>
      <c r="B6" s="51" t="s">
        <v>60</v>
      </c>
      <c r="C6" s="44"/>
      <c r="D6" s="44"/>
      <c r="E6" s="44"/>
      <c r="F6" s="44"/>
      <c r="G6" s="44"/>
      <c r="H6" s="44"/>
    </row>
    <row r="7" spans="1:8" x14ac:dyDescent="0.35">
      <c r="A7" s="26" t="s">
        <v>2</v>
      </c>
      <c r="B7" s="51" t="s">
        <v>24</v>
      </c>
      <c r="C7" s="44"/>
      <c r="D7" s="44"/>
      <c r="E7" s="44"/>
      <c r="F7" s="44"/>
      <c r="G7" s="44"/>
      <c r="H7" s="44"/>
    </row>
    <row r="8" spans="1:8" x14ac:dyDescent="0.35">
      <c r="A8" s="26" t="s">
        <v>3</v>
      </c>
      <c r="B8" s="51" t="s">
        <v>102</v>
      </c>
      <c r="C8" s="44"/>
      <c r="D8" s="44"/>
      <c r="E8" s="44"/>
      <c r="F8" s="44"/>
      <c r="G8" s="44"/>
      <c r="H8" s="44"/>
    </row>
    <row r="9" spans="1:8" x14ac:dyDescent="0.35">
      <c r="A9" s="27" t="s">
        <v>4</v>
      </c>
      <c r="B9" s="26" t="s">
        <v>5</v>
      </c>
      <c r="C9" s="44"/>
      <c r="D9" s="44"/>
      <c r="E9" s="44"/>
      <c r="F9" s="44"/>
      <c r="G9" s="44"/>
      <c r="H9" s="44"/>
    </row>
    <row r="10" spans="1:8" x14ac:dyDescent="0.35">
      <c r="A10" s="26" t="s">
        <v>6</v>
      </c>
      <c r="B10" s="26" t="s">
        <v>20</v>
      </c>
      <c r="C10" s="44"/>
      <c r="D10" s="44"/>
      <c r="E10" s="44"/>
      <c r="F10" s="44"/>
      <c r="G10" s="44"/>
      <c r="H10" s="44"/>
    </row>
    <row r="11" spans="1:8" x14ac:dyDescent="0.35">
      <c r="A11" s="51"/>
      <c r="B11" s="44"/>
      <c r="C11" s="44"/>
      <c r="D11" s="44"/>
      <c r="E11" s="44"/>
      <c r="F11" s="44"/>
      <c r="G11" s="44"/>
      <c r="H11" s="44"/>
    </row>
    <row r="12" spans="1:8" x14ac:dyDescent="0.35">
      <c r="A12" s="51"/>
      <c r="B12" s="44"/>
      <c r="C12" s="44"/>
      <c r="D12" s="44"/>
      <c r="E12" s="44"/>
      <c r="F12" s="44"/>
      <c r="G12" s="44"/>
      <c r="H12" s="44"/>
    </row>
    <row r="13" spans="1:8" x14ac:dyDescent="0.35">
      <c r="A13" s="51"/>
      <c r="B13" s="51"/>
      <c r="C13" s="44"/>
      <c r="D13" s="52"/>
      <c r="E13" s="44"/>
      <c r="F13" s="44"/>
      <c r="G13" s="44"/>
      <c r="H13" s="44"/>
    </row>
    <row r="14" spans="1:8" x14ac:dyDescent="0.35">
      <c r="A14" s="51" t="s">
        <v>25</v>
      </c>
      <c r="B14" s="51"/>
      <c r="C14" s="44"/>
      <c r="D14" s="44"/>
      <c r="E14" s="44"/>
      <c r="F14" s="44"/>
      <c r="G14" s="44"/>
      <c r="H14" s="44"/>
    </row>
    <row r="15" spans="1:8" x14ac:dyDescent="0.35">
      <c r="A15" s="44"/>
      <c r="B15" s="44"/>
      <c r="C15" s="44"/>
      <c r="D15" s="44"/>
      <c r="E15" s="44"/>
      <c r="F15" s="44"/>
      <c r="G15" s="44"/>
      <c r="H15" s="44"/>
    </row>
    <row r="16" spans="1:8" ht="28.5" x14ac:dyDescent="0.35">
      <c r="A16" s="56" t="s">
        <v>58</v>
      </c>
      <c r="B16" s="57" t="s">
        <v>27</v>
      </c>
      <c r="C16" s="57" t="s">
        <v>28</v>
      </c>
      <c r="D16" s="56" t="s">
        <v>29</v>
      </c>
      <c r="E16" s="56" t="s">
        <v>30</v>
      </c>
      <c r="F16" s="56" t="s">
        <v>31</v>
      </c>
      <c r="G16" s="56" t="s">
        <v>32</v>
      </c>
      <c r="H16" s="56"/>
    </row>
    <row r="17" spans="1:8" x14ac:dyDescent="0.35">
      <c r="A17" s="56" t="s">
        <v>57</v>
      </c>
      <c r="B17" s="58">
        <v>35288.511169000005</v>
      </c>
      <c r="C17" s="58">
        <v>39238.998536999999</v>
      </c>
      <c r="D17" s="56">
        <f t="shared" ref="D17:D31" si="0">IF(C17&gt;B17,1,0)</f>
        <v>1</v>
      </c>
      <c r="E17" s="58">
        <f t="shared" ref="E17:E31" si="1">IF(D17=1,B17,C17)</f>
        <v>35288.511169000005</v>
      </c>
      <c r="F17" s="58">
        <f t="shared" ref="F17:F31" si="2">IF(D17=1,C17,"")</f>
        <v>39238.998536999999</v>
      </c>
      <c r="G17" s="58" t="str">
        <f t="shared" ref="G17:G31" si="3">IF(D17=0,B17,"")</f>
        <v/>
      </c>
      <c r="H17" s="61"/>
    </row>
    <row r="18" spans="1:8" x14ac:dyDescent="0.35">
      <c r="A18" s="56" t="s">
        <v>56</v>
      </c>
      <c r="B18" s="58">
        <v>12882.622393</v>
      </c>
      <c r="C18" s="58">
        <v>31762.469192</v>
      </c>
      <c r="D18" s="56">
        <f t="shared" si="0"/>
        <v>1</v>
      </c>
      <c r="E18" s="58">
        <f t="shared" si="1"/>
        <v>12882.622393</v>
      </c>
      <c r="F18" s="58">
        <f t="shared" si="2"/>
        <v>31762.469192</v>
      </c>
      <c r="G18" s="58" t="str">
        <f t="shared" si="3"/>
        <v/>
      </c>
      <c r="H18" s="61"/>
    </row>
    <row r="19" spans="1:8" x14ac:dyDescent="0.35">
      <c r="A19" s="56" t="s">
        <v>55</v>
      </c>
      <c r="B19" s="58">
        <v>27834.757099999999</v>
      </c>
      <c r="C19" s="58">
        <v>30633.986128</v>
      </c>
      <c r="D19" s="56">
        <f t="shared" si="0"/>
        <v>1</v>
      </c>
      <c r="E19" s="58">
        <f t="shared" si="1"/>
        <v>27834.757099999999</v>
      </c>
      <c r="F19" s="58">
        <f t="shared" si="2"/>
        <v>30633.986128</v>
      </c>
      <c r="G19" s="58" t="str">
        <f t="shared" si="3"/>
        <v/>
      </c>
      <c r="H19" s="61"/>
    </row>
    <row r="20" spans="1:8" x14ac:dyDescent="0.35">
      <c r="A20" s="56" t="s">
        <v>54</v>
      </c>
      <c r="B20" s="58">
        <v>22922.711664999999</v>
      </c>
      <c r="C20" s="58">
        <v>30170.491194999995</v>
      </c>
      <c r="D20" s="56">
        <f t="shared" si="0"/>
        <v>1</v>
      </c>
      <c r="E20" s="58">
        <f t="shared" si="1"/>
        <v>22922.711664999999</v>
      </c>
      <c r="F20" s="58">
        <f t="shared" si="2"/>
        <v>30170.491194999995</v>
      </c>
      <c r="G20" s="58" t="str">
        <f t="shared" si="3"/>
        <v/>
      </c>
      <c r="H20" s="61"/>
    </row>
    <row r="21" spans="1:8" x14ac:dyDescent="0.35">
      <c r="A21" s="56" t="s">
        <v>53</v>
      </c>
      <c r="B21" s="58">
        <v>21525.376591999997</v>
      </c>
      <c r="C21" s="58">
        <v>30015.974202000005</v>
      </c>
      <c r="D21" s="56">
        <f t="shared" si="0"/>
        <v>1</v>
      </c>
      <c r="E21" s="58">
        <f t="shared" si="1"/>
        <v>21525.376591999997</v>
      </c>
      <c r="F21" s="58">
        <f t="shared" si="2"/>
        <v>30015.974202000005</v>
      </c>
      <c r="G21" s="58" t="str">
        <f t="shared" si="3"/>
        <v/>
      </c>
      <c r="H21" s="62"/>
    </row>
    <row r="22" spans="1:8" x14ac:dyDescent="0.35">
      <c r="A22" s="56" t="s">
        <v>52</v>
      </c>
      <c r="B22" s="58">
        <v>15458.217543999997</v>
      </c>
      <c r="C22" s="58">
        <v>19792.273153000002</v>
      </c>
      <c r="D22" s="56">
        <f t="shared" si="0"/>
        <v>1</v>
      </c>
      <c r="E22" s="58">
        <f t="shared" si="1"/>
        <v>15458.217543999997</v>
      </c>
      <c r="F22" s="58">
        <f t="shared" si="2"/>
        <v>19792.273153000002</v>
      </c>
      <c r="G22" s="58" t="str">
        <f t="shared" si="3"/>
        <v/>
      </c>
      <c r="H22" s="61"/>
    </row>
    <row r="23" spans="1:8" x14ac:dyDescent="0.35">
      <c r="A23" s="56" t="s">
        <v>51</v>
      </c>
      <c r="B23" s="58">
        <v>13991.491151</v>
      </c>
      <c r="C23" s="58">
        <v>15527.492762</v>
      </c>
      <c r="D23" s="56">
        <f t="shared" si="0"/>
        <v>1</v>
      </c>
      <c r="E23" s="58">
        <f t="shared" si="1"/>
        <v>13991.491151</v>
      </c>
      <c r="F23" s="58">
        <f t="shared" si="2"/>
        <v>15527.492762</v>
      </c>
      <c r="G23" s="58" t="str">
        <f t="shared" si="3"/>
        <v/>
      </c>
      <c r="H23" s="61"/>
    </row>
    <row r="24" spans="1:8" x14ac:dyDescent="0.35">
      <c r="A24" s="56" t="s">
        <v>50</v>
      </c>
      <c r="B24" s="58">
        <v>8711.1074750000007</v>
      </c>
      <c r="C24" s="58">
        <v>15110.485473000001</v>
      </c>
      <c r="D24" s="56">
        <f t="shared" si="0"/>
        <v>1</v>
      </c>
      <c r="E24" s="58">
        <f t="shared" si="1"/>
        <v>8711.1074750000007</v>
      </c>
      <c r="F24" s="58">
        <f t="shared" si="2"/>
        <v>15110.485473000001</v>
      </c>
      <c r="G24" s="58" t="str">
        <f t="shared" si="3"/>
        <v/>
      </c>
      <c r="H24" s="61"/>
    </row>
    <row r="25" spans="1:8" x14ac:dyDescent="0.35">
      <c r="A25" s="56" t="s">
        <v>49</v>
      </c>
      <c r="B25" s="58">
        <v>14372.203660000003</v>
      </c>
      <c r="C25" s="58">
        <v>13929.699653999998</v>
      </c>
      <c r="D25" s="56">
        <f t="shared" si="0"/>
        <v>0</v>
      </c>
      <c r="E25" s="58">
        <f t="shared" si="1"/>
        <v>13929.699653999998</v>
      </c>
      <c r="F25" s="58" t="str">
        <f t="shared" si="2"/>
        <v/>
      </c>
      <c r="G25" s="58">
        <f t="shared" si="3"/>
        <v>14372.203660000003</v>
      </c>
      <c r="H25" s="61"/>
    </row>
    <row r="26" spans="1:8" x14ac:dyDescent="0.35">
      <c r="A26" s="56" t="s">
        <v>48</v>
      </c>
      <c r="B26" s="58">
        <v>11100.681448000001</v>
      </c>
      <c r="C26" s="58">
        <v>11917.471444999999</v>
      </c>
      <c r="D26" s="56">
        <f t="shared" si="0"/>
        <v>1</v>
      </c>
      <c r="E26" s="58">
        <f t="shared" si="1"/>
        <v>11100.681448000001</v>
      </c>
      <c r="F26" s="58">
        <f t="shared" si="2"/>
        <v>11917.471444999999</v>
      </c>
      <c r="G26" s="58" t="str">
        <f t="shared" si="3"/>
        <v/>
      </c>
      <c r="H26" s="61"/>
    </row>
    <row r="27" spans="1:8" x14ac:dyDescent="0.35">
      <c r="A27" s="56" t="s">
        <v>47</v>
      </c>
      <c r="B27" s="58">
        <v>11416.867343</v>
      </c>
      <c r="C27" s="58">
        <v>10971.882040999999</v>
      </c>
      <c r="D27" s="56">
        <f t="shared" si="0"/>
        <v>0</v>
      </c>
      <c r="E27" s="58">
        <f t="shared" si="1"/>
        <v>10971.882040999999</v>
      </c>
      <c r="F27" s="58" t="str">
        <f t="shared" si="2"/>
        <v/>
      </c>
      <c r="G27" s="58">
        <f t="shared" si="3"/>
        <v>11416.867343</v>
      </c>
      <c r="H27" s="61"/>
    </row>
    <row r="28" spans="1:8" x14ac:dyDescent="0.35">
      <c r="A28" s="56" t="s">
        <v>46</v>
      </c>
      <c r="B28" s="58">
        <v>8663.5419570000013</v>
      </c>
      <c r="C28" s="58">
        <v>8317.1740129999998</v>
      </c>
      <c r="D28" s="56">
        <f t="shared" si="0"/>
        <v>0</v>
      </c>
      <c r="E28" s="58">
        <f t="shared" si="1"/>
        <v>8317.1740129999998</v>
      </c>
      <c r="F28" s="58" t="str">
        <f t="shared" si="2"/>
        <v/>
      </c>
      <c r="G28" s="58">
        <f t="shared" si="3"/>
        <v>8663.5419570000013</v>
      </c>
      <c r="H28" s="61"/>
    </row>
    <row r="29" spans="1:8" x14ac:dyDescent="0.35">
      <c r="A29" s="56" t="s">
        <v>45</v>
      </c>
      <c r="B29" s="58">
        <v>6329.9386589999995</v>
      </c>
      <c r="C29" s="58">
        <v>7007.4274559999985</v>
      </c>
      <c r="D29" s="56">
        <f t="shared" si="0"/>
        <v>1</v>
      </c>
      <c r="E29" s="58">
        <f t="shared" si="1"/>
        <v>6329.9386589999995</v>
      </c>
      <c r="F29" s="58">
        <f t="shared" si="2"/>
        <v>7007.4274559999985</v>
      </c>
      <c r="G29" s="58" t="str">
        <f t="shared" si="3"/>
        <v/>
      </c>
      <c r="H29" s="61"/>
    </row>
    <row r="30" spans="1:8" x14ac:dyDescent="0.35">
      <c r="A30" s="56" t="s">
        <v>44</v>
      </c>
      <c r="B30" s="58">
        <v>5312.7013639999996</v>
      </c>
      <c r="C30" s="58">
        <v>4614.6315099999993</v>
      </c>
      <c r="D30" s="56">
        <f t="shared" si="0"/>
        <v>0</v>
      </c>
      <c r="E30" s="58">
        <f t="shared" si="1"/>
        <v>4614.6315099999993</v>
      </c>
      <c r="F30" s="58" t="str">
        <f t="shared" si="2"/>
        <v/>
      </c>
      <c r="G30" s="58">
        <f t="shared" si="3"/>
        <v>5312.7013639999996</v>
      </c>
      <c r="H30" s="61"/>
    </row>
    <row r="31" spans="1:8" x14ac:dyDescent="0.35">
      <c r="A31" s="56" t="s">
        <v>43</v>
      </c>
      <c r="B31" s="58">
        <v>1506.995508</v>
      </c>
      <c r="C31" s="58">
        <v>375.21005400000001</v>
      </c>
      <c r="D31" s="56">
        <f t="shared" si="0"/>
        <v>0</v>
      </c>
      <c r="E31" s="58">
        <f t="shared" si="1"/>
        <v>375.21005400000001</v>
      </c>
      <c r="F31" s="58" t="str">
        <f t="shared" si="2"/>
        <v/>
      </c>
      <c r="G31" s="58">
        <f t="shared" si="3"/>
        <v>1506.995508</v>
      </c>
      <c r="H31" s="61"/>
    </row>
    <row r="32" spans="1:8" x14ac:dyDescent="0.35">
      <c r="A32" s="44"/>
      <c r="B32" s="50"/>
      <c r="C32" s="50"/>
      <c r="D32" s="44"/>
      <c r="E32" s="50"/>
      <c r="F32" s="50"/>
      <c r="G32" s="50"/>
      <c r="H32" s="48"/>
    </row>
    <row r="33" spans="1:8" x14ac:dyDescent="0.35">
      <c r="A33" s="44"/>
      <c r="B33" s="47"/>
      <c r="C33" s="47"/>
      <c r="D33" s="44"/>
      <c r="E33" s="50"/>
      <c r="F33" s="50"/>
      <c r="G33" s="50"/>
      <c r="H33" s="48"/>
    </row>
    <row r="34" spans="1:8" x14ac:dyDescent="0.35">
      <c r="A34" s="44"/>
      <c r="B34" s="47"/>
      <c r="C34" s="47"/>
      <c r="D34" s="44"/>
      <c r="E34" s="50"/>
      <c r="F34" s="50"/>
      <c r="G34" s="50"/>
      <c r="H34" s="48"/>
    </row>
    <row r="35" spans="1:8" x14ac:dyDescent="0.35">
      <c r="A35" s="44"/>
      <c r="B35" s="47"/>
      <c r="C35" s="47"/>
      <c r="D35" s="44"/>
      <c r="E35" s="50"/>
      <c r="F35" s="50"/>
      <c r="G35" s="50"/>
      <c r="H35" s="48"/>
    </row>
    <row r="36" spans="1:8" x14ac:dyDescent="0.35">
      <c r="A36" s="44"/>
      <c r="B36" s="50"/>
      <c r="C36" s="50"/>
      <c r="D36" s="44"/>
      <c r="E36" s="50"/>
      <c r="F36" s="50"/>
      <c r="G36" s="50"/>
      <c r="H36" s="48"/>
    </row>
    <row r="37" spans="1:8" x14ac:dyDescent="0.35">
      <c r="A37" s="44"/>
      <c r="B37" s="50"/>
      <c r="C37" s="50"/>
      <c r="D37" s="44"/>
      <c r="E37" s="50"/>
      <c r="F37" s="50"/>
      <c r="G37" s="50"/>
      <c r="H37" s="48"/>
    </row>
    <row r="38" spans="1:8" x14ac:dyDescent="0.35">
      <c r="A38" s="44"/>
      <c r="B38" s="50"/>
      <c r="C38" s="50"/>
      <c r="D38" s="44"/>
      <c r="E38" s="50"/>
      <c r="F38" s="50"/>
      <c r="G38" s="50"/>
      <c r="H38" s="48"/>
    </row>
    <row r="39" spans="1:8" x14ac:dyDescent="0.35">
      <c r="A39" s="44"/>
      <c r="B39" s="50"/>
      <c r="C39" s="50"/>
      <c r="D39" s="44"/>
      <c r="E39" s="50"/>
      <c r="F39" s="50"/>
      <c r="G39" s="50"/>
      <c r="H39" s="48"/>
    </row>
    <row r="40" spans="1:8" x14ac:dyDescent="0.35">
      <c r="B40" s="8"/>
      <c r="C40" s="8"/>
      <c r="E40" s="8"/>
      <c r="F40" s="8"/>
      <c r="G40" s="8"/>
      <c r="H40" s="7"/>
    </row>
    <row r="41" spans="1:8" x14ac:dyDescent="0.35">
      <c r="B41" s="8"/>
      <c r="C41" s="8"/>
      <c r="E41" s="8"/>
      <c r="F41" s="8"/>
      <c r="G41" s="8"/>
      <c r="H41" s="7"/>
    </row>
    <row r="42" spans="1:8" x14ac:dyDescent="0.35">
      <c r="B42" s="8"/>
      <c r="C42" s="8"/>
      <c r="E42" s="8"/>
      <c r="F42" s="8"/>
      <c r="G42" s="8"/>
      <c r="H42" s="7"/>
    </row>
    <row r="43" spans="1:8" x14ac:dyDescent="0.35">
      <c r="B43" s="8"/>
      <c r="C43" s="8"/>
      <c r="E43" s="8"/>
      <c r="F43" s="8"/>
      <c r="G43" s="8"/>
      <c r="H43" s="7"/>
    </row>
    <row r="44" spans="1:8" x14ac:dyDescent="0.35">
      <c r="B44" s="8"/>
      <c r="C44" s="8"/>
      <c r="E44" s="8"/>
      <c r="F44" s="8"/>
      <c r="G44" s="8"/>
      <c r="H44" s="7"/>
    </row>
    <row r="45" spans="1:8" x14ac:dyDescent="0.35">
      <c r="B45" s="8"/>
      <c r="C45" s="8"/>
      <c r="E45" s="8"/>
      <c r="F45" s="8"/>
      <c r="G45" s="8"/>
      <c r="H45" s="7"/>
    </row>
  </sheetData>
  <autoFilter ref="A16:J16" xr:uid="{00000000-0009-0000-0000-000000000000}">
    <sortState xmlns:xlrd2="http://schemas.microsoft.com/office/spreadsheetml/2017/richdata2" ref="A17:J31">
      <sortCondition descending="1" ref="C16"/>
    </sortState>
  </autoFilter>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2DB17-C9CB-414E-8713-C1604A4CEE7B}">
  <dimension ref="A4:AD15"/>
  <sheetViews>
    <sheetView topLeftCell="A15" workbookViewId="0">
      <selection activeCell="A13" sqref="A13:L14"/>
    </sheetView>
  </sheetViews>
  <sheetFormatPr defaultColWidth="8.81640625" defaultRowHeight="12.5" x14ac:dyDescent="0.25"/>
  <cols>
    <col min="1" max="1" width="24.08984375" style="10" customWidth="1"/>
    <col min="2" max="10" width="8.81640625" style="10"/>
    <col min="11" max="11" width="9" style="10" bestFit="1" customWidth="1"/>
    <col min="12" max="16384" width="8.81640625" style="10"/>
  </cols>
  <sheetData>
    <row r="4" spans="1:30" ht="14" x14ac:dyDescent="0.3">
      <c r="A4" s="24" t="s">
        <v>21</v>
      </c>
      <c r="B4" s="44"/>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ht="14" x14ac:dyDescent="0.3">
      <c r="A5" s="26" t="s">
        <v>63</v>
      </c>
      <c r="B5" s="44" t="s">
        <v>64</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row>
    <row r="6" spans="1:30" ht="14" x14ac:dyDescent="0.3">
      <c r="A6" s="26" t="s">
        <v>1</v>
      </c>
      <c r="B6" s="51" t="s">
        <v>60</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row>
    <row r="7" spans="1:30" ht="14" x14ac:dyDescent="0.3">
      <c r="A7" s="26" t="s">
        <v>2</v>
      </c>
      <c r="B7" s="51" t="s">
        <v>24</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30" ht="14" x14ac:dyDescent="0.3">
      <c r="A8" s="26" t="s">
        <v>3</v>
      </c>
      <c r="B8" s="51" t="s">
        <v>65</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row>
    <row r="9" spans="1:30" ht="14" x14ac:dyDescent="0.3">
      <c r="A9" s="27" t="s">
        <v>4</v>
      </c>
      <c r="B9" s="26" t="s">
        <v>5</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row>
    <row r="10" spans="1:30" ht="14" x14ac:dyDescent="0.3">
      <c r="A10" s="26" t="s">
        <v>6</v>
      </c>
      <c r="B10" s="26" t="s">
        <v>20</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0" x14ac:dyDescent="0.25">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row>
    <row r="12" spans="1:30" x14ac:dyDescent="0.25">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row>
    <row r="13" spans="1:30" x14ac:dyDescent="0.25">
      <c r="A13" s="63"/>
      <c r="B13" s="63">
        <v>2012</v>
      </c>
      <c r="C13" s="63">
        <v>2013</v>
      </c>
      <c r="D13" s="63">
        <v>2014</v>
      </c>
      <c r="E13" s="63">
        <v>2015</v>
      </c>
      <c r="F13" s="63">
        <v>2016</v>
      </c>
      <c r="G13" s="63">
        <v>2017</v>
      </c>
      <c r="H13" s="63">
        <v>2018</v>
      </c>
      <c r="I13" s="63">
        <v>2019</v>
      </c>
      <c r="J13" s="63">
        <v>2020</v>
      </c>
      <c r="K13" s="63">
        <v>2021</v>
      </c>
      <c r="L13" s="63">
        <v>2022</v>
      </c>
      <c r="M13" s="53"/>
      <c r="N13" s="53"/>
      <c r="O13" s="53"/>
      <c r="P13" s="53"/>
      <c r="Q13" s="53"/>
      <c r="R13" s="53"/>
      <c r="S13" s="53"/>
      <c r="T13" s="53"/>
      <c r="U13" s="53"/>
      <c r="V13" s="53"/>
      <c r="W13" s="53"/>
      <c r="X13" s="53"/>
      <c r="Y13" s="53"/>
      <c r="Z13" s="53"/>
      <c r="AA13" s="53"/>
      <c r="AB13" s="53"/>
      <c r="AC13" s="53"/>
      <c r="AD13" s="53"/>
    </row>
    <row r="14" spans="1:30" ht="14" x14ac:dyDescent="0.3">
      <c r="A14" s="63" t="s">
        <v>62</v>
      </c>
      <c r="B14" s="64">
        <v>0.30788181856681363</v>
      </c>
      <c r="C14" s="64">
        <v>0.34611533247216109</v>
      </c>
      <c r="D14" s="64">
        <v>0.30374489363568846</v>
      </c>
      <c r="E14" s="64">
        <v>0.29554801516941903</v>
      </c>
      <c r="F14" s="64">
        <v>0.28216702965088369</v>
      </c>
      <c r="G14" s="64">
        <v>0.30276235153798753</v>
      </c>
      <c r="H14" s="64">
        <v>0.31314394931227196</v>
      </c>
      <c r="I14" s="64">
        <v>0.32142096323967206</v>
      </c>
      <c r="J14" s="64">
        <v>0.33119312506835397</v>
      </c>
      <c r="K14" s="64">
        <v>0.31037515734305382</v>
      </c>
      <c r="L14" s="64">
        <v>0.24126660602040984</v>
      </c>
      <c r="M14" s="53"/>
      <c r="N14" s="53"/>
      <c r="O14" s="53"/>
      <c r="P14" s="53"/>
      <c r="Q14" s="53"/>
      <c r="R14" s="53"/>
      <c r="S14" s="53"/>
      <c r="T14" s="53"/>
      <c r="U14" s="53"/>
      <c r="V14" s="53"/>
      <c r="W14" s="53"/>
      <c r="X14" s="53"/>
      <c r="Y14" s="53"/>
      <c r="Z14" s="53"/>
      <c r="AA14" s="53"/>
      <c r="AB14" s="53"/>
      <c r="AC14" s="53"/>
      <c r="AD14" s="53"/>
    </row>
    <row r="15" spans="1:30" ht="14.5" x14ac:dyDescent="0.35">
      <c r="K15" s="14"/>
      <c r="L15" s="1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CB9E1-AA24-465D-A9D8-DE42C1984318}">
  <dimension ref="A4:O38"/>
  <sheetViews>
    <sheetView topLeftCell="B16" workbookViewId="0">
      <selection activeCell="A13" sqref="A13:L16"/>
    </sheetView>
  </sheetViews>
  <sheetFormatPr defaultRowHeight="14.5" x14ac:dyDescent="0.35"/>
  <cols>
    <col min="1" max="1" width="29.81640625" bestFit="1" customWidth="1"/>
    <col min="2" max="2" width="15.81640625" bestFit="1" customWidth="1"/>
    <col min="3" max="3" width="12.54296875" bestFit="1" customWidth="1"/>
    <col min="4" max="6" width="12.6328125" bestFit="1" customWidth="1"/>
    <col min="7" max="12" width="13.81640625" bestFit="1" customWidth="1"/>
    <col min="13" max="14" width="10.81640625" bestFit="1" customWidth="1"/>
  </cols>
  <sheetData>
    <row r="4" spans="1:12" x14ac:dyDescent="0.35">
      <c r="A4" s="24" t="s">
        <v>21</v>
      </c>
      <c r="B4" s="44"/>
      <c r="C4" s="26"/>
      <c r="D4" s="26"/>
      <c r="E4" s="26"/>
      <c r="F4" s="26"/>
      <c r="G4" s="26"/>
      <c r="H4" s="26"/>
      <c r="I4" s="26"/>
      <c r="J4" s="26"/>
      <c r="K4" s="26"/>
      <c r="L4" s="26"/>
    </row>
    <row r="5" spans="1:12" x14ac:dyDescent="0.35">
      <c r="A5" s="26" t="s">
        <v>97</v>
      </c>
      <c r="B5" s="44" t="s">
        <v>93</v>
      </c>
      <c r="C5" s="26"/>
      <c r="D5" s="26"/>
      <c r="E5" s="26"/>
      <c r="F5" s="26"/>
      <c r="G5" s="26"/>
      <c r="H5" s="26"/>
      <c r="I5" s="26"/>
      <c r="J5" s="26"/>
      <c r="K5" s="26"/>
      <c r="L5" s="26"/>
    </row>
    <row r="6" spans="1:12" x14ac:dyDescent="0.35">
      <c r="A6" s="26" t="s">
        <v>1</v>
      </c>
      <c r="B6" s="51" t="s">
        <v>94</v>
      </c>
      <c r="C6" s="26"/>
      <c r="D6" s="26"/>
      <c r="E6" s="26"/>
      <c r="F6" s="26"/>
      <c r="G6" s="26"/>
      <c r="H6" s="26"/>
      <c r="I6" s="26"/>
      <c r="J6" s="26"/>
      <c r="K6" s="26"/>
      <c r="L6" s="26"/>
    </row>
    <row r="7" spans="1:12" x14ac:dyDescent="0.35">
      <c r="A7" s="26" t="s">
        <v>2</v>
      </c>
      <c r="B7" s="51" t="s">
        <v>24</v>
      </c>
      <c r="C7" s="26"/>
      <c r="D7" s="26"/>
      <c r="E7" s="26"/>
      <c r="F7" s="26"/>
      <c r="G7" s="26"/>
      <c r="H7" s="26"/>
      <c r="I7" s="26"/>
      <c r="J7" s="26"/>
      <c r="K7" s="26"/>
      <c r="L7" s="26"/>
    </row>
    <row r="8" spans="1:12" x14ac:dyDescent="0.35">
      <c r="A8" s="26" t="s">
        <v>3</v>
      </c>
      <c r="B8" s="51" t="s">
        <v>95</v>
      </c>
      <c r="C8" s="26"/>
      <c r="D8" s="26"/>
      <c r="E8" s="26"/>
      <c r="F8" s="26"/>
      <c r="G8" s="26"/>
      <c r="H8" s="26"/>
      <c r="I8" s="26"/>
      <c r="J8" s="26"/>
      <c r="K8" s="26"/>
      <c r="L8" s="26"/>
    </row>
    <row r="9" spans="1:12" x14ac:dyDescent="0.35">
      <c r="A9" s="27" t="s">
        <v>4</v>
      </c>
      <c r="B9" s="26" t="s">
        <v>5</v>
      </c>
      <c r="C9" s="26"/>
      <c r="D9" s="26"/>
      <c r="E9" s="26"/>
      <c r="F9" s="26"/>
      <c r="G9" s="26"/>
      <c r="H9" s="26"/>
      <c r="I9" s="26"/>
      <c r="J9" s="26"/>
      <c r="K9" s="26"/>
      <c r="L9" s="26"/>
    </row>
    <row r="10" spans="1:12" x14ac:dyDescent="0.35">
      <c r="A10" s="26" t="s">
        <v>6</v>
      </c>
      <c r="B10" s="26" t="s">
        <v>96</v>
      </c>
      <c r="C10" s="26"/>
      <c r="D10" s="26"/>
      <c r="E10" s="26"/>
      <c r="F10" s="26"/>
      <c r="G10" s="26"/>
      <c r="H10" s="26"/>
      <c r="I10" s="26"/>
      <c r="J10" s="26"/>
      <c r="K10" s="26"/>
      <c r="L10" s="26"/>
    </row>
    <row r="11" spans="1:12" x14ac:dyDescent="0.35">
      <c r="A11" s="26"/>
      <c r="B11" s="26"/>
      <c r="C11" s="26"/>
      <c r="D11" s="26"/>
      <c r="E11" s="26"/>
      <c r="F11" s="26"/>
      <c r="G11" s="26"/>
      <c r="H11" s="26"/>
      <c r="I11" s="26"/>
      <c r="J11" s="26"/>
      <c r="K11" s="26"/>
      <c r="L11" s="26"/>
    </row>
    <row r="12" spans="1:12" x14ac:dyDescent="0.35">
      <c r="A12" s="26"/>
      <c r="B12" s="26"/>
      <c r="C12" s="26"/>
      <c r="D12" s="26"/>
      <c r="E12" s="26"/>
      <c r="F12" s="26"/>
      <c r="G12" s="26"/>
      <c r="H12" s="26"/>
      <c r="I12" s="26"/>
      <c r="J12" s="26"/>
      <c r="K12" s="26"/>
      <c r="L12" s="26"/>
    </row>
    <row r="13" spans="1:12" x14ac:dyDescent="0.35">
      <c r="A13" s="65"/>
      <c r="B13" s="68">
        <v>2012</v>
      </c>
      <c r="C13" s="68">
        <v>2013</v>
      </c>
      <c r="D13" s="68">
        <v>2014</v>
      </c>
      <c r="E13" s="68">
        <v>2015</v>
      </c>
      <c r="F13" s="68">
        <v>2016</v>
      </c>
      <c r="G13" s="68">
        <v>2017</v>
      </c>
      <c r="H13" s="68">
        <v>2018</v>
      </c>
      <c r="I13" s="68">
        <v>2019</v>
      </c>
      <c r="J13" s="68">
        <v>2020</v>
      </c>
      <c r="K13" s="68">
        <v>2021</v>
      </c>
      <c r="L13" s="68">
        <v>2022</v>
      </c>
    </row>
    <row r="14" spans="1:12" x14ac:dyDescent="0.35">
      <c r="A14" s="65" t="s">
        <v>87</v>
      </c>
      <c r="B14" s="66">
        <v>5.8710172230000133</v>
      </c>
      <c r="C14" s="66">
        <v>7.3745485470000034</v>
      </c>
      <c r="D14" s="66">
        <v>6.7598411430000009</v>
      </c>
      <c r="E14" s="66">
        <v>8.1682372789999853</v>
      </c>
      <c r="F14" s="66">
        <v>9.0418746499999934</v>
      </c>
      <c r="G14" s="66">
        <v>11.00283529499997</v>
      </c>
      <c r="H14" s="66">
        <v>12.501916234999957</v>
      </c>
      <c r="I14" s="66">
        <v>14.079526384999976</v>
      </c>
      <c r="J14" s="66">
        <v>12.449684902000042</v>
      </c>
      <c r="K14" s="66">
        <v>11.422121787000021</v>
      </c>
      <c r="L14" s="66">
        <v>15.872125715000111</v>
      </c>
    </row>
    <row r="15" spans="1:12" x14ac:dyDescent="0.35">
      <c r="A15" s="67" t="s">
        <v>88</v>
      </c>
      <c r="B15" s="66">
        <v>1.8282992380000012</v>
      </c>
      <c r="C15" s="66">
        <v>3.0794703339999985</v>
      </c>
      <c r="D15" s="66">
        <v>3.4477232609999962</v>
      </c>
      <c r="E15" s="66">
        <v>4.8167509389999896</v>
      </c>
      <c r="F15" s="66">
        <v>5.3473086090000068</v>
      </c>
      <c r="G15" s="66">
        <v>4.8791658589999578</v>
      </c>
      <c r="H15" s="66">
        <v>4.1614185199999989</v>
      </c>
      <c r="I15" s="66">
        <v>4.7066820859999767</v>
      </c>
      <c r="J15" s="66">
        <v>5.3712822150000044</v>
      </c>
      <c r="K15" s="66">
        <v>4.6926309939999822</v>
      </c>
      <c r="L15" s="66">
        <v>9.3056608540000738</v>
      </c>
    </row>
    <row r="16" spans="1:12" x14ac:dyDescent="0.35">
      <c r="A16" s="65" t="s">
        <v>89</v>
      </c>
      <c r="B16" s="66">
        <v>3.1625510019999878</v>
      </c>
      <c r="C16" s="66">
        <v>4.4948676790000004</v>
      </c>
      <c r="D16" s="66">
        <v>4.2881197990000084</v>
      </c>
      <c r="E16" s="66">
        <v>5.4853021200000036</v>
      </c>
      <c r="F16" s="66">
        <v>5.6663479599999738</v>
      </c>
      <c r="G16" s="66">
        <v>6.1848126839999518</v>
      </c>
      <c r="H16" s="66">
        <v>6.8253714080000218</v>
      </c>
      <c r="I16" s="66">
        <v>7.962540071999995</v>
      </c>
      <c r="J16" s="66">
        <v>10.583970458000023</v>
      </c>
      <c r="K16" s="66">
        <v>13.298941291999991</v>
      </c>
      <c r="L16" s="66">
        <v>13.881887598999899</v>
      </c>
    </row>
    <row r="17" spans="1:15" x14ac:dyDescent="0.35">
      <c r="A17" s="26"/>
      <c r="B17" s="26"/>
      <c r="C17" s="26"/>
      <c r="D17" s="26"/>
      <c r="E17" s="26"/>
      <c r="F17" s="26"/>
      <c r="G17" s="26"/>
      <c r="H17" s="26"/>
      <c r="I17" s="26"/>
      <c r="J17" s="26"/>
      <c r="K17" s="26"/>
      <c r="L17" s="26"/>
    </row>
    <row r="18" spans="1:15" x14ac:dyDescent="0.35">
      <c r="M18" s="23"/>
      <c r="N18" s="23"/>
      <c r="O18" s="16"/>
    </row>
    <row r="19" spans="1:15" x14ac:dyDescent="0.35">
      <c r="A19" s="21"/>
      <c r="B19" s="17"/>
      <c r="C19" s="17"/>
      <c r="D19" s="17"/>
      <c r="E19" s="17"/>
      <c r="F19" s="17"/>
      <c r="G19" s="17"/>
      <c r="H19" s="17"/>
      <c r="I19" s="17"/>
      <c r="J19" s="17"/>
      <c r="K19" s="17"/>
      <c r="L19" s="17"/>
      <c r="M19" s="15"/>
      <c r="N19" s="15"/>
    </row>
    <row r="20" spans="1:15" x14ac:dyDescent="0.35">
      <c r="B20" s="17"/>
      <c r="C20" s="17"/>
      <c r="D20" s="17"/>
      <c r="E20" s="17"/>
      <c r="F20" s="17"/>
      <c r="G20" s="17"/>
      <c r="H20" s="17"/>
      <c r="I20" s="17"/>
      <c r="J20" s="17"/>
      <c r="K20" s="17"/>
      <c r="L20" s="17"/>
      <c r="M20" s="15"/>
      <c r="N20" s="15"/>
    </row>
    <row r="21" spans="1:15" x14ac:dyDescent="0.35">
      <c r="B21" s="17"/>
      <c r="C21" s="17"/>
      <c r="D21" s="17"/>
      <c r="E21" s="17"/>
      <c r="F21" s="17"/>
      <c r="G21" s="17"/>
      <c r="H21" s="17"/>
      <c r="I21" s="17"/>
      <c r="J21" s="17"/>
      <c r="K21" s="17"/>
      <c r="L21" s="17"/>
      <c r="M21" s="15"/>
      <c r="N21" s="15"/>
    </row>
    <row r="22" spans="1:15" x14ac:dyDescent="0.35">
      <c r="B22" s="17"/>
      <c r="C22" s="17"/>
      <c r="D22" s="17"/>
      <c r="E22" s="17"/>
      <c r="F22" s="17"/>
      <c r="G22" s="17"/>
      <c r="H22" s="17"/>
      <c r="I22" s="17"/>
      <c r="J22" s="17"/>
      <c r="K22" s="17"/>
      <c r="L22" s="17"/>
      <c r="M22" s="15"/>
      <c r="N22" s="15"/>
    </row>
    <row r="23" spans="1:15" x14ac:dyDescent="0.35">
      <c r="K23" s="17"/>
      <c r="L23" s="17"/>
    </row>
    <row r="24" spans="1:15" x14ac:dyDescent="0.35">
      <c r="K24" s="15"/>
      <c r="L24" s="15"/>
    </row>
    <row r="26" spans="1:15" x14ac:dyDescent="0.35">
      <c r="L26" s="15"/>
    </row>
    <row r="32" spans="1:15" x14ac:dyDescent="0.35">
      <c r="H32" s="9"/>
      <c r="I32" s="11"/>
    </row>
    <row r="33" spans="8:9" x14ac:dyDescent="0.35">
      <c r="H33" s="1"/>
      <c r="I33" s="11"/>
    </row>
    <row r="34" spans="8:9" x14ac:dyDescent="0.35">
      <c r="H34" s="1"/>
      <c r="I34" s="12"/>
    </row>
    <row r="35" spans="8:9" x14ac:dyDescent="0.35">
      <c r="H35" s="1"/>
      <c r="I35" s="12"/>
    </row>
    <row r="36" spans="8:9" x14ac:dyDescent="0.35">
      <c r="H36" s="1"/>
      <c r="I36" s="12"/>
    </row>
    <row r="37" spans="8:9" x14ac:dyDescent="0.35">
      <c r="H37" s="2"/>
      <c r="I37" s="1"/>
    </row>
    <row r="38" spans="8:9" x14ac:dyDescent="0.35">
      <c r="H38" s="1"/>
      <c r="I38" s="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6B58B-DFA9-4373-A784-E43889FE26A1}">
  <dimension ref="A4:Y20"/>
  <sheetViews>
    <sheetView topLeftCell="A4" workbookViewId="0">
      <selection activeCell="A12" sqref="A12:L15"/>
    </sheetView>
  </sheetViews>
  <sheetFormatPr defaultRowHeight="14.5" x14ac:dyDescent="0.35"/>
  <sheetData>
    <row r="4" spans="1:25" x14ac:dyDescent="0.35">
      <c r="A4" s="24" t="s">
        <v>21</v>
      </c>
      <c r="B4" s="44"/>
      <c r="C4" s="26"/>
      <c r="D4" s="26"/>
      <c r="E4" s="26"/>
      <c r="F4" s="26"/>
      <c r="G4" s="26"/>
      <c r="H4" s="26"/>
      <c r="I4" s="26"/>
      <c r="J4" s="26"/>
      <c r="K4" s="26"/>
      <c r="L4" s="26"/>
      <c r="M4" s="26"/>
      <c r="N4" s="26"/>
      <c r="O4" s="26"/>
      <c r="P4" s="26"/>
    </row>
    <row r="5" spans="1:25" x14ac:dyDescent="0.35">
      <c r="A5" s="26" t="s">
        <v>98</v>
      </c>
      <c r="B5" s="44" t="s">
        <v>99</v>
      </c>
      <c r="C5" s="26"/>
      <c r="D5" s="26"/>
      <c r="E5" s="26"/>
      <c r="F5" s="26"/>
      <c r="G5" s="26"/>
      <c r="H5" s="26"/>
      <c r="I5" s="26"/>
      <c r="J5" s="26"/>
      <c r="K5" s="26"/>
      <c r="L5" s="26"/>
      <c r="M5" s="26"/>
      <c r="N5" s="26"/>
      <c r="O5" s="26"/>
      <c r="P5" s="26"/>
    </row>
    <row r="6" spans="1:25" x14ac:dyDescent="0.35">
      <c r="A6" s="26" t="s">
        <v>2</v>
      </c>
      <c r="B6" s="51" t="s">
        <v>24</v>
      </c>
      <c r="C6" s="26"/>
      <c r="D6" s="26"/>
      <c r="E6" s="26"/>
      <c r="F6" s="26"/>
      <c r="G6" s="26"/>
      <c r="H6" s="26"/>
      <c r="I6" s="26"/>
      <c r="J6" s="26"/>
      <c r="K6" s="26"/>
      <c r="L6" s="26"/>
      <c r="M6" s="26"/>
      <c r="N6" s="26"/>
      <c r="O6" s="26"/>
      <c r="P6" s="26"/>
    </row>
    <row r="7" spans="1:25" x14ac:dyDescent="0.35">
      <c r="A7" s="26" t="s">
        <v>3</v>
      </c>
      <c r="B7" s="51" t="s">
        <v>95</v>
      </c>
      <c r="C7" s="26"/>
      <c r="D7" s="26"/>
      <c r="E7" s="26"/>
      <c r="F7" s="26"/>
      <c r="G7" s="26"/>
      <c r="H7" s="26"/>
      <c r="I7" s="26"/>
      <c r="J7" s="26"/>
      <c r="K7" s="26"/>
      <c r="L7" s="26"/>
      <c r="M7" s="26"/>
      <c r="N7" s="26"/>
      <c r="O7" s="26"/>
      <c r="P7" s="26"/>
    </row>
    <row r="8" spans="1:25" x14ac:dyDescent="0.35">
      <c r="A8" s="27" t="s">
        <v>4</v>
      </c>
      <c r="B8" s="26" t="s">
        <v>5</v>
      </c>
      <c r="C8" s="26"/>
      <c r="D8" s="26"/>
      <c r="E8" s="26"/>
      <c r="F8" s="26"/>
      <c r="G8" s="26"/>
      <c r="H8" s="26"/>
      <c r="I8" s="26"/>
      <c r="J8" s="26"/>
      <c r="K8" s="26"/>
      <c r="L8" s="26"/>
      <c r="M8" s="26"/>
      <c r="N8" s="26"/>
      <c r="O8" s="26"/>
      <c r="P8" s="26"/>
    </row>
    <row r="9" spans="1:25" x14ac:dyDescent="0.35">
      <c r="A9" s="26" t="s">
        <v>6</v>
      </c>
      <c r="B9" s="26" t="s">
        <v>96</v>
      </c>
      <c r="C9" s="26"/>
      <c r="D9" s="26"/>
      <c r="E9" s="26"/>
      <c r="F9" s="26"/>
      <c r="G9" s="26"/>
      <c r="H9" s="26"/>
      <c r="I9" s="26"/>
      <c r="J9" s="26"/>
      <c r="K9" s="26"/>
      <c r="L9" s="26"/>
      <c r="M9" s="26"/>
      <c r="N9" s="26"/>
      <c r="O9" s="26"/>
      <c r="P9" s="26"/>
    </row>
    <row r="10" spans="1:25" x14ac:dyDescent="0.35">
      <c r="A10" s="26"/>
      <c r="B10" s="26"/>
      <c r="C10" s="26"/>
      <c r="D10" s="26"/>
      <c r="E10" s="26"/>
      <c r="F10" s="26"/>
      <c r="G10" s="26"/>
      <c r="H10" s="26"/>
      <c r="I10" s="26"/>
      <c r="J10" s="26"/>
      <c r="K10" s="26"/>
      <c r="L10" s="26"/>
      <c r="M10" s="26"/>
      <c r="N10" s="26"/>
      <c r="O10" s="26"/>
      <c r="P10" s="26"/>
    </row>
    <row r="11" spans="1:25" x14ac:dyDescent="0.35">
      <c r="A11" s="26"/>
      <c r="B11" s="26"/>
      <c r="C11" s="26"/>
      <c r="D11" s="26"/>
      <c r="E11" s="26"/>
      <c r="F11" s="26"/>
      <c r="G11" s="26"/>
      <c r="H11" s="26"/>
      <c r="I11" s="26"/>
      <c r="J11" s="26"/>
      <c r="K11" s="26"/>
      <c r="L11" s="26"/>
      <c r="M11" s="26"/>
      <c r="N11" s="26"/>
      <c r="O11" s="26"/>
      <c r="P11" s="26"/>
    </row>
    <row r="12" spans="1:25" x14ac:dyDescent="0.35">
      <c r="A12" s="67" t="s">
        <v>86</v>
      </c>
      <c r="B12" s="67">
        <v>2012</v>
      </c>
      <c r="C12" s="67">
        <v>2013</v>
      </c>
      <c r="D12" s="67">
        <v>2014</v>
      </c>
      <c r="E12" s="67">
        <v>2015</v>
      </c>
      <c r="F12" s="67">
        <v>2016</v>
      </c>
      <c r="G12" s="67">
        <v>2017</v>
      </c>
      <c r="H12" s="67">
        <v>2018</v>
      </c>
      <c r="I12" s="67">
        <v>2019</v>
      </c>
      <c r="J12" s="67">
        <v>2020</v>
      </c>
      <c r="K12" s="67">
        <v>2021</v>
      </c>
      <c r="L12" s="67">
        <v>2022</v>
      </c>
      <c r="M12" s="26"/>
      <c r="N12" s="26"/>
      <c r="O12" s="26"/>
      <c r="P12" s="26"/>
    </row>
    <row r="13" spans="1:25" x14ac:dyDescent="0.35">
      <c r="A13" s="67" t="s">
        <v>90</v>
      </c>
      <c r="B13" s="66">
        <v>4.7412613260000018</v>
      </c>
      <c r="C13" s="66">
        <v>6.039864884999993</v>
      </c>
      <c r="D13" s="66">
        <v>5.926009146999986</v>
      </c>
      <c r="E13" s="66">
        <v>6.6227894069999715</v>
      </c>
      <c r="F13" s="66">
        <v>7.4806845170000136</v>
      </c>
      <c r="G13" s="66">
        <v>7.222825791999945</v>
      </c>
      <c r="H13" s="66">
        <v>8.1922391960000009</v>
      </c>
      <c r="I13" s="66">
        <v>8.8012278309999488</v>
      </c>
      <c r="J13" s="66">
        <v>7.8249498380000286</v>
      </c>
      <c r="K13" s="66">
        <v>7.1760944889999685</v>
      </c>
      <c r="L13" s="66">
        <v>10.228500503000131</v>
      </c>
      <c r="M13" s="26"/>
      <c r="N13" s="26"/>
      <c r="O13" s="55"/>
      <c r="P13" s="55"/>
      <c r="Q13" s="16"/>
      <c r="R13" s="16"/>
      <c r="S13" s="16"/>
      <c r="T13" s="16"/>
      <c r="U13" s="16"/>
      <c r="V13" s="16"/>
      <c r="W13" s="16"/>
      <c r="X13" s="16"/>
      <c r="Y13" s="16"/>
    </row>
    <row r="14" spans="1:25" x14ac:dyDescent="0.35">
      <c r="A14" s="67" t="s">
        <v>91</v>
      </c>
      <c r="B14" s="66">
        <v>2.7557891930000009</v>
      </c>
      <c r="C14" s="66">
        <v>4.3165394579999985</v>
      </c>
      <c r="D14" s="66">
        <v>4.1724624889999999</v>
      </c>
      <c r="E14" s="66">
        <v>6.2711648310000037</v>
      </c>
      <c r="F14" s="66">
        <v>6.7631248220000009</v>
      </c>
      <c r="G14" s="66">
        <v>8.471415139000003</v>
      </c>
      <c r="H14" s="66">
        <v>8.1999811059999956</v>
      </c>
      <c r="I14" s="66">
        <v>9.5777422200000064</v>
      </c>
      <c r="J14" s="66">
        <v>9.472259897999999</v>
      </c>
      <c r="K14" s="66">
        <v>8.5381711679999963</v>
      </c>
      <c r="L14" s="66">
        <v>14.351598812999995</v>
      </c>
      <c r="M14" s="26"/>
      <c r="N14" s="26"/>
      <c r="O14" s="55"/>
      <c r="P14" s="55"/>
      <c r="Q14" s="16"/>
      <c r="R14" s="16"/>
      <c r="S14" s="16"/>
      <c r="T14" s="16"/>
      <c r="U14" s="16"/>
      <c r="V14" s="16"/>
      <c r="W14" s="16"/>
      <c r="X14" s="16"/>
      <c r="Y14" s="16"/>
    </row>
    <row r="15" spans="1:25" x14ac:dyDescent="0.35">
      <c r="A15" s="65" t="s">
        <v>92</v>
      </c>
      <c r="B15" s="66">
        <v>0.20226594200000006</v>
      </c>
      <c r="C15" s="66">
        <v>9.7614538000000028E-2</v>
      </c>
      <c r="D15" s="66">
        <v>0.10909276800000001</v>
      </c>
      <c r="E15" s="66">
        <v>9.103398E-2</v>
      </c>
      <c r="F15" s="66">
        <v>0.14537392000000002</v>
      </c>
      <c r="G15" s="66">
        <v>0.18776022300000003</v>
      </c>
      <c r="H15" s="66">
        <v>0.27111445300000003</v>
      </c>
      <c r="I15" s="66">
        <v>0.40723842000000016</v>
      </c>
      <c r="J15" s="66">
        <v>0.52375738100000013</v>
      </c>
      <c r="K15" s="66">
        <v>0.40048712399999986</v>
      </c>
      <c r="L15" s="66">
        <v>0.5976872529999997</v>
      </c>
      <c r="M15" s="26"/>
      <c r="N15" s="27"/>
      <c r="O15" s="55"/>
      <c r="P15" s="55"/>
      <c r="Q15" s="16"/>
      <c r="R15" s="16"/>
      <c r="S15" s="16"/>
      <c r="T15" s="16"/>
      <c r="U15" s="16"/>
      <c r="V15" s="16"/>
      <c r="W15" s="16"/>
      <c r="X15" s="16"/>
      <c r="Y15" s="16"/>
    </row>
    <row r="16" spans="1:25" x14ac:dyDescent="0.35">
      <c r="A16" s="26"/>
      <c r="B16" s="26"/>
      <c r="C16" s="26"/>
      <c r="D16" s="26"/>
      <c r="E16" s="26"/>
      <c r="F16" s="26"/>
      <c r="G16" s="26"/>
      <c r="H16" s="26"/>
      <c r="I16" s="26"/>
      <c r="J16" s="26"/>
      <c r="K16" s="26"/>
      <c r="L16" s="69"/>
      <c r="M16" s="26"/>
      <c r="N16" s="26"/>
      <c r="O16" s="26"/>
      <c r="P16" s="26"/>
    </row>
    <row r="18" spans="2:12" x14ac:dyDescent="0.35">
      <c r="B18" s="17"/>
      <c r="C18" s="17"/>
      <c r="D18" s="17"/>
      <c r="E18" s="17"/>
      <c r="F18" s="17"/>
      <c r="G18" s="17"/>
      <c r="H18" s="17"/>
      <c r="I18" s="17"/>
      <c r="J18" s="17"/>
      <c r="K18" s="17"/>
      <c r="L18" s="22"/>
    </row>
    <row r="19" spans="2:12" x14ac:dyDescent="0.35">
      <c r="B19" s="17"/>
      <c r="C19" s="17"/>
      <c r="D19" s="17"/>
      <c r="E19" s="17"/>
      <c r="F19" s="17"/>
      <c r="G19" s="17"/>
      <c r="H19" s="17"/>
      <c r="I19" s="17"/>
      <c r="J19" s="17"/>
      <c r="K19" s="17"/>
      <c r="L19" s="22"/>
    </row>
    <row r="20" spans="2:12" x14ac:dyDescent="0.35">
      <c r="B20" s="17"/>
      <c r="C20" s="17"/>
      <c r="D20" s="17"/>
      <c r="E20" s="17"/>
      <c r="F20" s="17"/>
      <c r="G20" s="17"/>
      <c r="H20" s="17"/>
      <c r="I20" s="17"/>
      <c r="J20" s="17"/>
      <c r="K20" s="17"/>
      <c r="L20" s="2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84A91-F883-47D6-8F26-ED73CEC8CE6B}">
  <dimension ref="A4:O24"/>
  <sheetViews>
    <sheetView topLeftCell="A20" zoomScale="90" zoomScaleNormal="90" workbookViewId="0">
      <selection activeCell="J42" sqref="J42"/>
    </sheetView>
  </sheetViews>
  <sheetFormatPr defaultRowHeight="14.5" x14ac:dyDescent="0.35"/>
  <cols>
    <col min="1" max="1" width="24.6328125" customWidth="1"/>
  </cols>
  <sheetData>
    <row r="4" spans="1:14" x14ac:dyDescent="0.35">
      <c r="A4" s="24" t="s">
        <v>21</v>
      </c>
      <c r="B4" s="44"/>
      <c r="C4" s="26"/>
      <c r="D4" s="26"/>
      <c r="E4" s="26"/>
      <c r="F4" s="26"/>
      <c r="G4" s="26"/>
      <c r="H4" s="26"/>
      <c r="I4" s="26"/>
      <c r="J4" s="26"/>
      <c r="K4" s="26"/>
      <c r="L4" s="26"/>
      <c r="M4" s="26"/>
      <c r="N4" s="26"/>
    </row>
    <row r="5" spans="1:14" x14ac:dyDescent="0.35">
      <c r="A5" s="26" t="s">
        <v>77</v>
      </c>
      <c r="B5" s="44" t="s">
        <v>75</v>
      </c>
      <c r="C5" s="26"/>
      <c r="D5" s="26"/>
      <c r="E5" s="26"/>
      <c r="F5" s="26"/>
      <c r="G5" s="26"/>
      <c r="H5" s="26"/>
      <c r="I5" s="26"/>
      <c r="J5" s="26"/>
      <c r="K5" s="26"/>
      <c r="L5" s="26"/>
      <c r="M5" s="26"/>
      <c r="N5" s="26"/>
    </row>
    <row r="6" spans="1:14" x14ac:dyDescent="0.35">
      <c r="A6" s="26" t="s">
        <v>1</v>
      </c>
      <c r="B6" s="51" t="s">
        <v>100</v>
      </c>
      <c r="C6" s="26"/>
      <c r="D6" s="26"/>
      <c r="E6" s="26"/>
      <c r="F6" s="26"/>
      <c r="G6" s="26"/>
      <c r="H6" s="26"/>
      <c r="I6" s="26"/>
      <c r="J6" s="26"/>
      <c r="K6" s="26"/>
      <c r="L6" s="26"/>
      <c r="M6" s="26"/>
      <c r="N6" s="26"/>
    </row>
    <row r="7" spans="1:14" x14ac:dyDescent="0.35">
      <c r="A7" s="26" t="s">
        <v>2</v>
      </c>
      <c r="B7" s="51" t="s">
        <v>24</v>
      </c>
      <c r="C7" s="26"/>
      <c r="D7" s="26"/>
      <c r="E7" s="26"/>
      <c r="F7" s="26"/>
      <c r="G7" s="26"/>
      <c r="H7" s="26"/>
      <c r="I7" s="26"/>
      <c r="J7" s="26"/>
      <c r="K7" s="26"/>
      <c r="L7" s="26"/>
      <c r="M7" s="26"/>
      <c r="N7" s="26"/>
    </row>
    <row r="8" spans="1:14" x14ac:dyDescent="0.35">
      <c r="A8" s="26" t="s">
        <v>3</v>
      </c>
      <c r="B8" s="51" t="s">
        <v>76</v>
      </c>
      <c r="C8" s="26"/>
      <c r="D8" s="26"/>
      <c r="E8" s="26"/>
      <c r="F8" s="26"/>
      <c r="G8" s="26"/>
      <c r="H8" s="26"/>
      <c r="I8" s="26"/>
      <c r="J8" s="26"/>
      <c r="K8" s="26"/>
      <c r="L8" s="26"/>
      <c r="M8" s="26"/>
      <c r="N8" s="26"/>
    </row>
    <row r="9" spans="1:14" x14ac:dyDescent="0.35">
      <c r="A9" s="51" t="s">
        <v>4</v>
      </c>
      <c r="B9" s="51" t="s">
        <v>5</v>
      </c>
      <c r="C9" s="26"/>
      <c r="D9" s="26"/>
      <c r="E9" s="26"/>
      <c r="F9" s="26"/>
      <c r="G9" s="26"/>
      <c r="H9" s="26"/>
      <c r="I9" s="26"/>
      <c r="J9" s="26"/>
      <c r="K9" s="26"/>
      <c r="L9" s="26"/>
      <c r="M9" s="26"/>
      <c r="N9" s="26"/>
    </row>
    <row r="10" spans="1:14" x14ac:dyDescent="0.35">
      <c r="A10" s="51" t="s">
        <v>6</v>
      </c>
      <c r="B10" s="51" t="s">
        <v>20</v>
      </c>
      <c r="C10" s="26"/>
      <c r="D10" s="26"/>
      <c r="E10" s="26"/>
      <c r="F10" s="26"/>
      <c r="G10" s="26"/>
      <c r="H10" s="26"/>
      <c r="I10" s="26"/>
      <c r="J10" s="26"/>
      <c r="K10" s="26"/>
      <c r="L10" s="26"/>
      <c r="M10" s="26"/>
      <c r="N10" s="26"/>
    </row>
    <row r="11" spans="1:14" x14ac:dyDescent="0.35">
      <c r="A11" s="51"/>
      <c r="B11" s="51"/>
      <c r="C11" s="26"/>
      <c r="D11" s="26"/>
      <c r="E11" s="26"/>
      <c r="F11" s="26"/>
      <c r="G11" s="26"/>
      <c r="H11" s="26"/>
      <c r="I11" s="26"/>
      <c r="J11" s="26"/>
      <c r="K11" s="26"/>
      <c r="L11" s="26"/>
      <c r="M11" s="26"/>
      <c r="N11" s="26"/>
    </row>
    <row r="12" spans="1:14" x14ac:dyDescent="0.35">
      <c r="A12" s="26"/>
      <c r="B12" s="26"/>
      <c r="C12" s="26"/>
      <c r="D12" s="26"/>
      <c r="E12" s="26"/>
      <c r="F12" s="26"/>
      <c r="G12" s="26"/>
      <c r="H12" s="26"/>
      <c r="I12" s="26"/>
      <c r="J12" s="26"/>
      <c r="K12" s="26"/>
      <c r="L12" s="26"/>
      <c r="M12" s="26"/>
      <c r="N12" s="26"/>
    </row>
    <row r="13" spans="1:14" x14ac:dyDescent="0.35">
      <c r="A13" s="26"/>
      <c r="B13" s="26"/>
      <c r="C13" s="26"/>
      <c r="D13" s="26"/>
      <c r="E13" s="26"/>
      <c r="F13" s="26"/>
      <c r="G13" s="26"/>
      <c r="H13" s="26"/>
      <c r="I13" s="26"/>
      <c r="J13" s="26"/>
      <c r="K13" s="26"/>
      <c r="L13" s="26"/>
      <c r="M13" s="26"/>
      <c r="N13" s="26"/>
    </row>
    <row r="14" spans="1:14" x14ac:dyDescent="0.35">
      <c r="A14" s="70" t="s">
        <v>74</v>
      </c>
      <c r="B14" s="71">
        <v>2012</v>
      </c>
      <c r="C14" s="72">
        <v>2013</v>
      </c>
      <c r="D14" s="72">
        <v>2014</v>
      </c>
      <c r="E14" s="72">
        <v>2015</v>
      </c>
      <c r="F14" s="72">
        <v>2016</v>
      </c>
      <c r="G14" s="72">
        <v>2017</v>
      </c>
      <c r="H14" s="72">
        <v>2018</v>
      </c>
      <c r="I14" s="72">
        <v>2019</v>
      </c>
      <c r="J14" s="72">
        <v>2020</v>
      </c>
      <c r="K14" s="72">
        <v>2021</v>
      </c>
      <c r="L14" s="73">
        <v>2022</v>
      </c>
      <c r="M14" s="70" t="s">
        <v>73</v>
      </c>
      <c r="N14" s="26"/>
    </row>
    <row r="15" spans="1:14" x14ac:dyDescent="0.35">
      <c r="A15" s="71" t="s">
        <v>72</v>
      </c>
      <c r="B15" s="74">
        <v>46904.356375000003</v>
      </c>
      <c r="C15" s="75">
        <v>52794.588685999988</v>
      </c>
      <c r="D15" s="75">
        <v>56616.595845000003</v>
      </c>
      <c r="E15" s="75">
        <v>57233.043752999998</v>
      </c>
      <c r="F15" s="75">
        <v>58119.823782999993</v>
      </c>
      <c r="G15" s="75">
        <v>62169.386924999999</v>
      </c>
      <c r="H15" s="75">
        <v>60404.534319999999</v>
      </c>
      <c r="I15" s="75">
        <v>56895.972111999989</v>
      </c>
      <c r="J15" s="75">
        <v>61236.347371999989</v>
      </c>
      <c r="K15" s="75">
        <v>64621.839252999998</v>
      </c>
      <c r="L15" s="76">
        <v>75680.749635</v>
      </c>
      <c r="M15" s="77" t="s">
        <v>71</v>
      </c>
      <c r="N15" s="26"/>
    </row>
    <row r="16" spans="1:14" x14ac:dyDescent="0.35">
      <c r="A16" s="78" t="s">
        <v>70</v>
      </c>
      <c r="B16" s="79">
        <v>22350.450220999999</v>
      </c>
      <c r="C16" s="55">
        <v>23423.468442000005</v>
      </c>
      <c r="D16" s="55">
        <v>25814.546221999997</v>
      </c>
      <c r="E16" s="55">
        <v>27114.184132000002</v>
      </c>
      <c r="F16" s="55">
        <v>30745.501777999998</v>
      </c>
      <c r="G16" s="55">
        <v>32682.507311999998</v>
      </c>
      <c r="H16" s="55">
        <v>35756.264944000002</v>
      </c>
      <c r="I16" s="55">
        <v>38542.851996999998</v>
      </c>
      <c r="J16" s="55">
        <v>40990.085329000009</v>
      </c>
      <c r="K16" s="55">
        <v>42417.540754000001</v>
      </c>
      <c r="L16" s="80">
        <v>44903.133753000009</v>
      </c>
      <c r="M16" s="77" t="s">
        <v>70</v>
      </c>
      <c r="N16" s="26"/>
    </row>
    <row r="17" spans="1:15" x14ac:dyDescent="0.35">
      <c r="A17" s="78" t="s">
        <v>69</v>
      </c>
      <c r="B17" s="79">
        <v>3961.154955</v>
      </c>
      <c r="C17" s="55">
        <v>4369.8206499999997</v>
      </c>
      <c r="D17" s="55">
        <v>5201.9161779999995</v>
      </c>
      <c r="E17" s="55">
        <v>4778.274316</v>
      </c>
      <c r="F17" s="55">
        <v>5184.498552</v>
      </c>
      <c r="G17" s="55">
        <v>4815.7638889999998</v>
      </c>
      <c r="H17" s="55">
        <v>4422.2460799999999</v>
      </c>
      <c r="I17" s="55">
        <v>4968.2610019999993</v>
      </c>
      <c r="J17" s="55">
        <v>5411.1743160000005</v>
      </c>
      <c r="K17" s="55">
        <v>4993.3606209999998</v>
      </c>
      <c r="L17" s="80">
        <v>5265.2410179999997</v>
      </c>
      <c r="M17" s="77" t="s">
        <v>69</v>
      </c>
      <c r="N17" s="26"/>
    </row>
    <row r="18" spans="1:15" x14ac:dyDescent="0.35">
      <c r="A18" s="81" t="s">
        <v>68</v>
      </c>
      <c r="B18" s="82">
        <v>10333.94485</v>
      </c>
      <c r="C18" s="83">
        <v>7599.9232249999995</v>
      </c>
      <c r="D18" s="83">
        <v>5075.7677979999999</v>
      </c>
      <c r="E18" s="83">
        <v>5141.189953000001</v>
      </c>
      <c r="F18" s="83">
        <v>4366.5706160000009</v>
      </c>
      <c r="G18" s="83">
        <v>3574.3083700000007</v>
      </c>
      <c r="H18" s="83">
        <v>2837.3666759999996</v>
      </c>
      <c r="I18" s="83">
        <v>3201.5363109999998</v>
      </c>
      <c r="J18" s="83">
        <v>3196.2877790000002</v>
      </c>
      <c r="K18" s="83">
        <v>3286.8498549999999</v>
      </c>
      <c r="L18" s="84">
        <v>10026.085079999999</v>
      </c>
      <c r="M18" s="77" t="s">
        <v>68</v>
      </c>
      <c r="N18" s="26"/>
    </row>
    <row r="19" spans="1:15" x14ac:dyDescent="0.35">
      <c r="A19" s="85" t="s">
        <v>19</v>
      </c>
      <c r="B19" s="82">
        <v>83549.906401000015</v>
      </c>
      <c r="C19" s="83">
        <v>88187.801002999986</v>
      </c>
      <c r="D19" s="83">
        <v>92708.826043000008</v>
      </c>
      <c r="E19" s="83">
        <v>94266.692153999989</v>
      </c>
      <c r="F19" s="83">
        <v>98416.394728999992</v>
      </c>
      <c r="G19" s="83">
        <v>103241.96649599999</v>
      </c>
      <c r="H19" s="83">
        <v>103420.41202</v>
      </c>
      <c r="I19" s="83">
        <v>103608.62142199998</v>
      </c>
      <c r="J19" s="83">
        <v>110833.89479600001</v>
      </c>
      <c r="K19" s="83">
        <v>115319.59048299999</v>
      </c>
      <c r="L19" s="84">
        <v>135875.20948600001</v>
      </c>
      <c r="M19" s="67"/>
      <c r="N19" s="26"/>
      <c r="O19" s="16"/>
    </row>
    <row r="20" spans="1:15" x14ac:dyDescent="0.35">
      <c r="A20" s="26"/>
      <c r="B20" s="26"/>
      <c r="C20" s="26"/>
      <c r="D20" s="26"/>
      <c r="E20" s="26"/>
      <c r="F20" s="26"/>
      <c r="G20" s="26"/>
      <c r="H20" s="26"/>
      <c r="I20" s="26"/>
      <c r="J20" s="26"/>
      <c r="K20" s="69">
        <v>47.410901375000002</v>
      </c>
      <c r="L20" s="69">
        <v>50.168374771000011</v>
      </c>
      <c r="M20" s="69"/>
      <c r="N20" s="26"/>
      <c r="O20" s="15"/>
    </row>
    <row r="21" spans="1:15" x14ac:dyDescent="0.35">
      <c r="A21" s="26"/>
      <c r="B21" s="55"/>
      <c r="C21" s="55"/>
      <c r="D21" s="55"/>
      <c r="E21" s="55"/>
      <c r="F21" s="55"/>
      <c r="G21" s="55"/>
      <c r="H21" s="55"/>
      <c r="I21" s="55"/>
      <c r="J21" s="55"/>
      <c r="K21" s="55"/>
      <c r="L21" s="55"/>
      <c r="M21" s="54"/>
      <c r="N21" s="26"/>
    </row>
    <row r="22" spans="1:15" x14ac:dyDescent="0.35">
      <c r="A22" s="67" t="s">
        <v>67</v>
      </c>
      <c r="B22" s="86">
        <v>26311.605175999997</v>
      </c>
      <c r="C22" s="87">
        <v>27793.289092000006</v>
      </c>
      <c r="D22" s="87">
        <v>31016.462399999997</v>
      </c>
      <c r="E22" s="87">
        <v>31892.458448000001</v>
      </c>
      <c r="F22" s="87">
        <v>35930.000329999995</v>
      </c>
      <c r="G22" s="87">
        <v>37498.271200999996</v>
      </c>
      <c r="H22" s="87">
        <v>40178.511023999999</v>
      </c>
      <c r="I22" s="87">
        <v>43511.112998999997</v>
      </c>
      <c r="J22" s="87">
        <v>46401.259645000013</v>
      </c>
      <c r="K22" s="87">
        <v>47410.901375000001</v>
      </c>
      <c r="L22" s="88">
        <v>50168.37477100001</v>
      </c>
      <c r="M22" s="55"/>
      <c r="N22" s="26"/>
    </row>
    <row r="23" spans="1:15" x14ac:dyDescent="0.35">
      <c r="A23" s="85" t="s">
        <v>66</v>
      </c>
      <c r="B23" s="89">
        <v>0.31492082169089147</v>
      </c>
      <c r="C23" s="90">
        <v>0.31516024638208784</v>
      </c>
      <c r="D23" s="90">
        <v>0.33455781637892823</v>
      </c>
      <c r="E23" s="90">
        <v>0.3383216035192842</v>
      </c>
      <c r="F23" s="90">
        <v>0.36508145242403028</v>
      </c>
      <c r="G23" s="90">
        <v>0.36320764194716137</v>
      </c>
      <c r="H23" s="90">
        <v>0.38849691505995992</v>
      </c>
      <c r="I23" s="90">
        <v>0.41995649012429542</v>
      </c>
      <c r="J23" s="90">
        <v>0.41865586092057672</v>
      </c>
      <c r="K23" s="90">
        <v>0.41112616838497312</v>
      </c>
      <c r="L23" s="91">
        <v>0.36922390008288553</v>
      </c>
      <c r="M23" s="92"/>
      <c r="N23" s="26"/>
    </row>
    <row r="24" spans="1:15" x14ac:dyDescent="0.35">
      <c r="A24" s="26"/>
      <c r="B24" s="93"/>
      <c r="C24" s="93"/>
      <c r="D24" s="93"/>
      <c r="E24" s="93"/>
      <c r="F24" s="93"/>
      <c r="G24" s="93"/>
      <c r="H24" s="93"/>
      <c r="I24" s="93"/>
      <c r="J24" s="93"/>
      <c r="K24" s="93"/>
      <c r="L24" s="26"/>
      <c r="M24" s="26"/>
      <c r="N24" s="2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6411-3A64-4841-B464-55062E9ADDE9}">
  <dimension ref="A4:P30"/>
  <sheetViews>
    <sheetView tabSelected="1" topLeftCell="A19" workbookViewId="0">
      <selection activeCell="A29" sqref="A29"/>
    </sheetView>
  </sheetViews>
  <sheetFormatPr defaultColWidth="8.81640625" defaultRowHeight="12.5" x14ac:dyDescent="0.25"/>
  <cols>
    <col min="1" max="1" width="30" style="10" customWidth="1"/>
    <col min="2" max="16384" width="8.81640625" style="10"/>
  </cols>
  <sheetData>
    <row r="4" spans="1:16" ht="14" x14ac:dyDescent="0.3">
      <c r="A4" s="24" t="s">
        <v>21</v>
      </c>
      <c r="B4" s="44"/>
      <c r="C4" s="53"/>
      <c r="D4" s="53"/>
      <c r="E4" s="53"/>
      <c r="F4" s="53"/>
      <c r="G4" s="53"/>
      <c r="H4" s="53"/>
      <c r="I4" s="53"/>
      <c r="J4" s="53"/>
      <c r="K4" s="53"/>
      <c r="L4" s="53"/>
    </row>
    <row r="5" spans="1:16" ht="14" x14ac:dyDescent="0.3">
      <c r="A5" s="26" t="s">
        <v>83</v>
      </c>
      <c r="B5" s="44" t="s">
        <v>103</v>
      </c>
      <c r="C5" s="53"/>
      <c r="D5" s="53"/>
      <c r="E5" s="53"/>
      <c r="F5" s="53"/>
      <c r="G5" s="53"/>
      <c r="H5" s="53"/>
      <c r="I5" s="53"/>
      <c r="J5" s="53"/>
      <c r="K5" s="53"/>
      <c r="L5" s="53"/>
    </row>
    <row r="6" spans="1:16" ht="14" x14ac:dyDescent="0.3">
      <c r="A6" s="26" t="s">
        <v>1</v>
      </c>
      <c r="B6" s="51" t="s">
        <v>84</v>
      </c>
      <c r="C6" s="53"/>
      <c r="D6" s="53"/>
      <c r="E6" s="53"/>
      <c r="F6" s="53"/>
      <c r="G6" s="53"/>
      <c r="H6" s="53"/>
      <c r="I6" s="53"/>
      <c r="J6" s="53"/>
      <c r="K6" s="53"/>
      <c r="L6" s="53"/>
    </row>
    <row r="7" spans="1:16" ht="14" x14ac:dyDescent="0.3">
      <c r="A7" s="26" t="s">
        <v>2</v>
      </c>
      <c r="B7" s="51" t="s">
        <v>24</v>
      </c>
      <c r="C7" s="53"/>
      <c r="D7" s="53"/>
      <c r="E7" s="53"/>
      <c r="F7" s="53"/>
      <c r="G7" s="53"/>
      <c r="H7" s="53"/>
      <c r="I7" s="53"/>
      <c r="J7" s="53"/>
      <c r="K7" s="53"/>
      <c r="L7" s="53"/>
    </row>
    <row r="8" spans="1:16" ht="14" x14ac:dyDescent="0.3">
      <c r="A8" s="26" t="s">
        <v>3</v>
      </c>
      <c r="B8" s="51" t="s">
        <v>85</v>
      </c>
      <c r="C8" s="53"/>
      <c r="D8" s="53"/>
      <c r="E8" s="53"/>
      <c r="F8" s="53"/>
      <c r="G8" s="53"/>
      <c r="H8" s="53"/>
      <c r="I8" s="53"/>
      <c r="J8" s="53"/>
      <c r="K8" s="53"/>
      <c r="L8" s="53"/>
    </row>
    <row r="9" spans="1:16" ht="14" x14ac:dyDescent="0.3">
      <c r="A9" s="51" t="s">
        <v>4</v>
      </c>
      <c r="B9" s="51" t="s">
        <v>5</v>
      </c>
      <c r="C9" s="53"/>
      <c r="D9" s="53"/>
      <c r="E9" s="53"/>
      <c r="F9" s="53"/>
      <c r="G9" s="53"/>
      <c r="H9" s="53"/>
      <c r="I9" s="53"/>
      <c r="J9" s="53"/>
      <c r="K9" s="53"/>
      <c r="L9" s="53"/>
    </row>
    <row r="10" spans="1:16" ht="14" x14ac:dyDescent="0.3">
      <c r="A10" s="51" t="s">
        <v>6</v>
      </c>
      <c r="B10" s="51" t="s">
        <v>20</v>
      </c>
      <c r="C10" s="53"/>
      <c r="D10" s="53"/>
      <c r="E10" s="53"/>
      <c r="F10" s="53"/>
      <c r="G10" s="53"/>
      <c r="H10" s="53"/>
      <c r="I10" s="53"/>
      <c r="J10" s="53"/>
      <c r="K10" s="53"/>
      <c r="L10" s="53"/>
    </row>
    <row r="11" spans="1:16" x14ac:dyDescent="0.25">
      <c r="A11" s="53"/>
      <c r="B11" s="53"/>
      <c r="C11" s="53"/>
      <c r="D11" s="53"/>
      <c r="E11" s="53"/>
      <c r="F11" s="53"/>
      <c r="G11" s="53"/>
      <c r="H11" s="53"/>
      <c r="I11" s="53"/>
      <c r="J11" s="53"/>
      <c r="K11" s="53"/>
      <c r="L11" s="53"/>
    </row>
    <row r="12" spans="1:16" x14ac:dyDescent="0.25">
      <c r="A12" s="53"/>
      <c r="B12" s="53"/>
      <c r="C12" s="53"/>
      <c r="D12" s="53"/>
      <c r="E12" s="53"/>
      <c r="F12" s="53"/>
      <c r="G12" s="53"/>
      <c r="H12" s="53"/>
      <c r="I12" s="53"/>
      <c r="J12" s="53"/>
      <c r="K12" s="53"/>
      <c r="L12" s="53"/>
    </row>
    <row r="13" spans="1:16" x14ac:dyDescent="0.25">
      <c r="A13" s="53"/>
      <c r="B13" s="53"/>
      <c r="C13" s="53"/>
      <c r="D13" s="53"/>
      <c r="E13" s="53"/>
      <c r="F13" s="53"/>
      <c r="G13" s="53"/>
      <c r="H13" s="53"/>
      <c r="I13" s="53"/>
      <c r="J13" s="53"/>
      <c r="K13" s="53"/>
      <c r="L13" s="53"/>
    </row>
    <row r="14" spans="1:16" x14ac:dyDescent="0.25">
      <c r="A14" s="53"/>
      <c r="B14" s="53"/>
      <c r="C14" s="53"/>
      <c r="D14" s="53"/>
      <c r="E14" s="53"/>
      <c r="F14" s="53"/>
      <c r="G14" s="53"/>
      <c r="H14" s="53"/>
      <c r="I14" s="53"/>
      <c r="J14" s="53"/>
      <c r="K14" s="53"/>
      <c r="L14" s="53"/>
      <c r="M14" s="13"/>
    </row>
    <row r="15" spans="1:16" x14ac:dyDescent="0.25">
      <c r="A15" s="94" t="s">
        <v>78</v>
      </c>
      <c r="B15" s="95">
        <v>2012</v>
      </c>
      <c r="C15" s="95">
        <v>2013</v>
      </c>
      <c r="D15" s="95">
        <v>2014</v>
      </c>
      <c r="E15" s="95">
        <v>2015</v>
      </c>
      <c r="F15" s="95">
        <v>2016</v>
      </c>
      <c r="G15" s="95">
        <v>2017</v>
      </c>
      <c r="H15" s="95">
        <v>2018</v>
      </c>
      <c r="I15" s="95">
        <v>2019</v>
      </c>
      <c r="J15" s="95">
        <v>2020</v>
      </c>
      <c r="K15" s="95">
        <v>2021</v>
      </c>
      <c r="L15" s="96">
        <v>2022</v>
      </c>
    </row>
    <row r="16" spans="1:16" ht="14.5" x14ac:dyDescent="0.35">
      <c r="A16" s="94" t="s">
        <v>79</v>
      </c>
      <c r="B16" s="97">
        <v>13550.492849</v>
      </c>
      <c r="C16" s="98">
        <v>17014.170991999999</v>
      </c>
      <c r="D16" s="98">
        <v>17486.489530999999</v>
      </c>
      <c r="E16" s="98">
        <v>19059.22523</v>
      </c>
      <c r="F16" s="98">
        <v>18790.986299999997</v>
      </c>
      <c r="G16" s="98">
        <v>21340.920260999999</v>
      </c>
      <c r="H16" s="98">
        <v>20466.764991</v>
      </c>
      <c r="I16" s="98">
        <v>20883.769036999998</v>
      </c>
      <c r="J16" s="98">
        <v>27973.378596000002</v>
      </c>
      <c r="K16" s="98">
        <v>26858.085752000003</v>
      </c>
      <c r="L16" s="99">
        <v>35738.321829</v>
      </c>
      <c r="M16" s="18"/>
      <c r="N16" s="18"/>
      <c r="O16" s="13"/>
      <c r="P16" s="5"/>
    </row>
    <row r="17" spans="1:14" ht="14.5" x14ac:dyDescent="0.35">
      <c r="A17" s="100" t="s">
        <v>80</v>
      </c>
      <c r="B17" s="101">
        <v>70699.146959000005</v>
      </c>
      <c r="C17" s="102">
        <v>73940.013244999995</v>
      </c>
      <c r="D17" s="102">
        <v>75205.422761000009</v>
      </c>
      <c r="E17" s="102">
        <v>75146.55075200001</v>
      </c>
      <c r="F17" s="102">
        <v>79585.172382000004</v>
      </c>
      <c r="G17" s="102">
        <v>82560.260758000004</v>
      </c>
      <c r="H17" s="102">
        <v>83113.518163000015</v>
      </c>
      <c r="I17" s="102">
        <v>82924.014106000002</v>
      </c>
      <c r="J17" s="102">
        <v>84356.607684000002</v>
      </c>
      <c r="K17" s="102">
        <v>89365.755850000001</v>
      </c>
      <c r="L17" s="103">
        <v>101523.72563700001</v>
      </c>
      <c r="M17" s="18"/>
      <c r="N17" s="18"/>
    </row>
    <row r="18" spans="1:14" ht="14.5" x14ac:dyDescent="0.35">
      <c r="A18" s="104" t="s">
        <v>81</v>
      </c>
      <c r="B18" s="105">
        <v>19040.652749000001</v>
      </c>
      <c r="C18" s="106">
        <v>21414.069908999998</v>
      </c>
      <c r="D18" s="106">
        <v>18407.129879</v>
      </c>
      <c r="E18" s="106">
        <v>25668.896810999999</v>
      </c>
      <c r="F18" s="106">
        <v>32547.884580999998</v>
      </c>
      <c r="G18" s="106">
        <v>29296.270396</v>
      </c>
      <c r="H18" s="106">
        <v>24604.255596999996</v>
      </c>
      <c r="I18" s="106">
        <v>24424.373350999998</v>
      </c>
      <c r="J18" s="106">
        <v>24017.668785000002</v>
      </c>
      <c r="K18" s="106">
        <v>27765.451472000001</v>
      </c>
      <c r="L18" s="107">
        <v>46040.002538000008</v>
      </c>
      <c r="M18" s="18"/>
      <c r="N18" s="18"/>
    </row>
    <row r="19" spans="1:14" ht="14.5" x14ac:dyDescent="0.35">
      <c r="A19" s="104" t="s">
        <v>82</v>
      </c>
      <c r="B19" s="105">
        <v>38858.698908999999</v>
      </c>
      <c r="C19" s="106">
        <v>41628.211812000001</v>
      </c>
      <c r="D19" s="106">
        <v>42925.127237000001</v>
      </c>
      <c r="E19" s="106">
        <v>42429.923866999998</v>
      </c>
      <c r="F19" s="106">
        <v>48128.580980999999</v>
      </c>
      <c r="G19" s="106">
        <v>47081.877954000003</v>
      </c>
      <c r="H19" s="106">
        <v>48450.971145000003</v>
      </c>
      <c r="I19" s="106">
        <v>47645.212348000001</v>
      </c>
      <c r="J19" s="106">
        <v>51204.349914999999</v>
      </c>
      <c r="K19" s="106">
        <v>55881.538015999999</v>
      </c>
      <c r="L19" s="107">
        <v>53029.978880000002</v>
      </c>
      <c r="M19" s="18"/>
      <c r="N19" s="18"/>
    </row>
    <row r="20" spans="1:14" ht="14.5" x14ac:dyDescent="0.35">
      <c r="B20" s="13"/>
      <c r="C20" s="13"/>
      <c r="D20" s="13"/>
      <c r="E20" s="13"/>
      <c r="F20" s="13"/>
      <c r="G20" s="13"/>
      <c r="H20" s="13"/>
      <c r="I20" s="13"/>
      <c r="J20" s="13"/>
      <c r="K20" s="13"/>
      <c r="L20" s="13"/>
      <c r="M20" s="18"/>
      <c r="N20" s="18"/>
    </row>
    <row r="21" spans="1:14" ht="14.5" x14ac:dyDescent="0.35">
      <c r="B21" s="19"/>
      <c r="C21" s="19"/>
      <c r="D21" s="19"/>
      <c r="E21" s="19"/>
      <c r="F21" s="19"/>
      <c r="G21" s="19"/>
      <c r="H21" s="19"/>
      <c r="I21" s="19"/>
      <c r="J21" s="19"/>
      <c r="K21" s="18"/>
      <c r="L21" s="18"/>
    </row>
    <row r="22" spans="1:14" ht="14.5" x14ac:dyDescent="0.35">
      <c r="B22" s="18"/>
      <c r="C22" s="18"/>
      <c r="D22" s="18"/>
      <c r="E22" s="18"/>
      <c r="F22" s="18"/>
      <c r="G22" s="18"/>
      <c r="H22" s="18"/>
      <c r="I22" s="18"/>
      <c r="J22" s="18"/>
      <c r="K22" s="18"/>
      <c r="L22" s="18"/>
    </row>
    <row r="23" spans="1:14" ht="14.5" x14ac:dyDescent="0.35">
      <c r="K23" s="18"/>
      <c r="L23" s="18"/>
    </row>
    <row r="24" spans="1:14" ht="14.5" x14ac:dyDescent="0.35">
      <c r="B24" s="20"/>
      <c r="C24" s="20"/>
      <c r="D24" s="20"/>
      <c r="E24" s="20"/>
      <c r="F24" s="20"/>
      <c r="G24" s="20"/>
      <c r="H24" s="20"/>
      <c r="I24" s="20"/>
      <c r="J24" s="20"/>
      <c r="K24" s="18"/>
      <c r="L24" s="18"/>
    </row>
    <row r="25" spans="1:14" x14ac:dyDescent="0.25">
      <c r="K25" s="13"/>
      <c r="L25" s="13"/>
    </row>
    <row r="27" spans="1:14" ht="14.5" x14ac:dyDescent="0.35">
      <c r="K27" s="18"/>
      <c r="L27" s="18"/>
    </row>
    <row r="30" spans="1:14" ht="14.5" x14ac:dyDescent="0.35">
      <c r="K30" s="18"/>
      <c r="L30" s="18"/>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0CD753C90E1440B8C6ACB6230C1249" ma:contentTypeVersion="13" ma:contentTypeDescription="Create a new document." ma:contentTypeScope="" ma:versionID="261854d58bd9178574b39164b2299fbb">
  <xsd:schema xmlns:xsd="http://www.w3.org/2001/XMLSchema" xmlns:xs="http://www.w3.org/2001/XMLSchema" xmlns:p="http://schemas.microsoft.com/office/2006/metadata/properties" xmlns:ns2="c0f9d431-034e-4964-aefd-40823b3483ed" xmlns:ns3="01c43bf9-ba42-440c-a2b9-0608b935d233" targetNamespace="http://schemas.microsoft.com/office/2006/metadata/properties" ma:root="true" ma:fieldsID="bb1bc16e4d80ec5b0a69304057700e6b" ns2:_="" ns3:_="">
    <xsd:import namespace="c0f9d431-034e-4964-aefd-40823b3483ed"/>
    <xsd:import namespace="01c43bf9-ba42-440c-a2b9-0608b935d2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f9d431-034e-4964-aefd-40823b348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00d8e8c-cf5c-41e5-b0a9-90bc265a415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c43bf9-ba42-440c-a2b9-0608b935d23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cb3351-01fc-47cd-a29c-7ee368e3d3fd}" ma:internalName="TaxCatchAll" ma:showField="CatchAllData" ma:web="01c43bf9-ba42-440c-a2b9-0608b935d2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1c43bf9-ba42-440c-a2b9-0608b935d233" xsi:nil="true"/>
    <lcf76f155ced4ddcb4097134ff3c332f xmlns="c0f9d431-034e-4964-aefd-40823b3483e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33FDC-6316-4763-92FB-7127CA8E3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f9d431-034e-4964-aefd-40823b3483ed"/>
    <ds:schemaRef ds:uri="01c43bf9-ba42-440c-a2b9-0608b935d2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210BB7-B953-4DA9-84F1-84DCFDE89279}">
  <ds:schemaRef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dcmitype/"/>
    <ds:schemaRef ds:uri="http://schemas.openxmlformats.org/package/2006/metadata/core-properties"/>
    <ds:schemaRef ds:uri="http://purl.org/dc/elements/1.1/"/>
    <ds:schemaRef ds:uri="01c43bf9-ba42-440c-a2b9-0608b935d233"/>
    <ds:schemaRef ds:uri="c0f9d431-034e-4964-aefd-40823b3483ed"/>
    <ds:schemaRef ds:uri="http://purl.org/dc/terms/"/>
  </ds:schemaRefs>
</ds:datastoreItem>
</file>

<file path=customXml/itemProps3.xml><?xml version="1.0" encoding="utf-8"?>
<ds:datastoreItem xmlns:ds="http://schemas.openxmlformats.org/officeDocument/2006/customXml" ds:itemID="{7766A9A9-8CFA-4B33-B5DE-6A771457FD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Figure 1</vt:lpstr>
      <vt:lpstr>Figure 2</vt:lpstr>
      <vt:lpstr>Figure 3</vt:lpstr>
      <vt:lpstr>Figure 4</vt:lpstr>
      <vt:lpstr>Figure 5</vt:lpstr>
      <vt:lpstr>Figure 6</vt:lpstr>
      <vt:lpstr>Figure 7</vt:lpstr>
      <vt:lpstr>Figure 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Carver</dc:creator>
  <cp:keywords/>
  <dc:description/>
  <cp:lastModifiedBy>Georgina Carver</cp:lastModifiedBy>
  <cp:revision/>
  <dcterms:created xsi:type="dcterms:W3CDTF">2023-03-01T13:13:15Z</dcterms:created>
  <dcterms:modified xsi:type="dcterms:W3CDTF">2024-01-15T09:28:41Z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0x010100480CD753C90E1440B8C6ACB6230C1249</vt:lpwstr>
  </property>
  <property fmtid="{D5CDD505-2E9C-101B-9397-08002B2CF9AE}" pid="3" name="MediaServiceImageTags">
    <vt:lpwstr/>
  </property>
</Properties>
</file>